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 1 бв кавш" sheetId="6" r:id="rId1"/>
    <sheet name="баз" sheetId="4" r:id="rId2"/>
    <sheet name="0,8бв кавш" sheetId="3" r:id="rId3"/>
    <sheet name="Лист1" sheetId="1" r:id="rId4"/>
    <sheet name="Лист2" sheetId="2" r:id="rId5"/>
    <sheet name="54" sheetId="5" r:id="rId6"/>
  </sheets>
  <calcPr calcId="145621"/>
</workbook>
</file>

<file path=xl/calcChain.xml><?xml version="1.0" encoding="utf-8"?>
<calcChain xmlns="http://schemas.openxmlformats.org/spreadsheetml/2006/main">
  <c r="B36" i="6" l="1"/>
  <c r="F15" i="6"/>
  <c r="D4" i="6"/>
  <c r="E4" i="6" s="1"/>
  <c r="D5" i="6"/>
  <c r="D6" i="6"/>
  <c r="D7" i="6"/>
  <c r="E7" i="6" s="1"/>
  <c r="D8" i="6"/>
  <c r="E8" i="6" s="1"/>
  <c r="D9" i="6"/>
  <c r="D10" i="6"/>
  <c r="D11" i="6"/>
  <c r="E11" i="6" s="1"/>
  <c r="D12" i="6"/>
  <c r="E12" i="6" s="1"/>
  <c r="D13" i="6"/>
  <c r="D14" i="6"/>
  <c r="D15" i="6"/>
  <c r="E15" i="6" s="1"/>
  <c r="D16" i="6"/>
  <c r="E16" i="6" s="1"/>
  <c r="D17" i="6"/>
  <c r="D18" i="6"/>
  <c r="D19" i="6"/>
  <c r="E19" i="6" s="1"/>
  <c r="D20" i="6"/>
  <c r="E20" i="6" s="1"/>
  <c r="D21" i="6"/>
  <c r="D22" i="6"/>
  <c r="D23" i="6"/>
  <c r="E23" i="6" s="1"/>
  <c r="D24" i="6"/>
  <c r="E24" i="6" s="1"/>
  <c r="D25" i="6"/>
  <c r="D26" i="6"/>
  <c r="D27" i="6"/>
  <c r="E27" i="6" s="1"/>
  <c r="D28" i="6"/>
  <c r="E28" i="6" s="1"/>
  <c r="D29" i="6"/>
  <c r="D3" i="6"/>
  <c r="E3" i="6" s="1"/>
  <c r="E29" i="6"/>
  <c r="E26" i="6"/>
  <c r="E25" i="6"/>
  <c r="E22" i="6"/>
  <c r="E21" i="6"/>
  <c r="E18" i="6"/>
  <c r="E17" i="6"/>
  <c r="E14" i="6"/>
  <c r="E13" i="6"/>
  <c r="E10" i="6"/>
  <c r="E9" i="6"/>
  <c r="E6" i="6"/>
  <c r="E5" i="6"/>
  <c r="J31" i="3" l="1"/>
  <c r="J30" i="3"/>
  <c r="J28" i="3"/>
  <c r="J29" i="3"/>
  <c r="J25" i="3"/>
  <c r="J27" i="3"/>
  <c r="J24" i="3"/>
  <c r="I27" i="3"/>
  <c r="I30" i="3"/>
  <c r="H31" i="3"/>
  <c r="I31" i="3" s="1"/>
  <c r="I28" i="3"/>
  <c r="I25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3" i="3"/>
  <c r="H26" i="3"/>
  <c r="H27" i="3"/>
  <c r="H29" i="3"/>
  <c r="I29" i="3" s="1"/>
  <c r="H32" i="3"/>
  <c r="H33" i="3"/>
  <c r="H34" i="3"/>
  <c r="H35" i="3"/>
  <c r="H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3" i="3"/>
  <c r="I24" i="3" s="1"/>
  <c r="F26" i="3"/>
  <c r="F27" i="3"/>
  <c r="F29" i="3"/>
  <c r="F32" i="3"/>
  <c r="G32" i="3" s="1"/>
  <c r="F33" i="3"/>
  <c r="F34" i="3"/>
  <c r="F35" i="3"/>
  <c r="F2" i="3"/>
  <c r="I37" i="4" l="1"/>
  <c r="E35" i="4"/>
  <c r="E36" i="4"/>
  <c r="D37" i="4"/>
  <c r="E37" i="4" s="1"/>
  <c r="E41" i="4" s="1"/>
  <c r="D36" i="4"/>
  <c r="D35" i="4"/>
  <c r="D34" i="4"/>
  <c r="E34" i="4" s="1"/>
  <c r="D33" i="4"/>
  <c r="E33" i="4" s="1"/>
  <c r="D32" i="4"/>
  <c r="E32" i="4" s="1"/>
  <c r="D31" i="4"/>
  <c r="E31" i="4" s="1"/>
  <c r="D30" i="4"/>
  <c r="E30" i="4" s="1"/>
  <c r="E4" i="4"/>
  <c r="D5" i="4" l="1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G11" i="3" l="1"/>
  <c r="G12" i="3"/>
  <c r="G13" i="3"/>
  <c r="G3" i="3"/>
  <c r="G4" i="3"/>
  <c r="G5" i="3"/>
  <c r="G6" i="3"/>
  <c r="G7" i="3"/>
  <c r="G8" i="3"/>
  <c r="G9" i="3"/>
  <c r="G10" i="3"/>
  <c r="G14" i="3"/>
  <c r="G15" i="3"/>
  <c r="G16" i="3"/>
  <c r="G17" i="3"/>
  <c r="G18" i="3"/>
  <c r="G19" i="3"/>
  <c r="G20" i="3"/>
  <c r="G21" i="3"/>
  <c r="G23" i="3"/>
  <c r="G26" i="3"/>
  <c r="G27" i="3"/>
  <c r="G29" i="3"/>
  <c r="G33" i="3"/>
  <c r="G34" i="3"/>
  <c r="G35" i="3"/>
  <c r="G2" i="3"/>
  <c r="E42" i="4" l="1"/>
  <c r="E43" i="4" s="1"/>
  <c r="G10" i="1"/>
</calcChain>
</file>

<file path=xl/comments1.xml><?xml version="1.0" encoding="utf-8"?>
<comments xmlns="http://schemas.openxmlformats.org/spreadsheetml/2006/main">
  <authors>
    <author>Гость</author>
  </authors>
  <commentLis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4кв 2015
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 кв 2015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2 кв 2021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1 кв 2021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доплата за 2 кварт 2012
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за 3 кв 2009
</t>
        </r>
      </text>
    </comment>
  </commentList>
</comments>
</file>

<file path=xl/comments2.xml><?xml version="1.0" encoding="utf-8"?>
<comments xmlns="http://schemas.openxmlformats.org/spreadsheetml/2006/main">
  <authors>
    <author>Гость</author>
  </authors>
  <commentList>
    <comment ref="N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4кв12019
</t>
        </r>
      </text>
    </comment>
    <comment ref="O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3кв 2019
</t>
        </r>
      </text>
    </comment>
    <comment ref="P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2 кв 2019
</t>
        </r>
      </text>
    </comment>
    <comment ref="Q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1кв 2019
</t>
        </r>
      </text>
    </comment>
    <comment ref="R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4 кв  2018
</t>
        </r>
      </text>
    </comment>
    <comment ref="S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3kv 2018
</t>
        </r>
      </text>
    </comment>
    <comment ref="T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2 kv 2018
</t>
        </r>
      </text>
    </comment>
    <comment ref="U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1 kv 2018</t>
        </r>
      </text>
    </comment>
    <comment ref="V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4 kv 2017</t>
        </r>
      </text>
    </comment>
    <comment ref="W28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3лм 2017
</t>
        </r>
      </text>
    </comment>
    <comment ref="L29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 лм 2017
</t>
        </r>
      </text>
    </comment>
    <comment ref="L30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 kv 2017
</t>
        </r>
      </text>
    </comment>
    <comment ref="M30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2 лм 2017
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1 kv 2017
</t>
        </r>
      </text>
    </comment>
    <comment ref="O30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3kv 2016
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3 лм 2016
</t>
        </r>
      </text>
    </comment>
    <comment ref="M31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2 кв</t>
        </r>
      </text>
    </comment>
    <comment ref="N31" authorId="0">
      <text>
        <r>
          <rPr>
            <b/>
            <sz val="9"/>
            <color indexed="81"/>
            <rFont val="Tahoma"/>
            <family val="2"/>
            <charset val="204"/>
          </rPr>
          <t>Гость:</t>
        </r>
        <r>
          <rPr>
            <sz val="9"/>
            <color indexed="81"/>
            <rFont val="Tahoma"/>
            <family val="2"/>
            <charset val="204"/>
          </rPr>
          <t xml:space="preserve">
1 кв 2016
</t>
        </r>
      </text>
    </comment>
  </commentList>
</comments>
</file>

<file path=xl/sharedStrings.xml><?xml version="1.0" encoding="utf-8"?>
<sst xmlns="http://schemas.openxmlformats.org/spreadsheetml/2006/main" count="281" uniqueCount="114">
  <si>
    <t>MS</t>
  </si>
  <si>
    <t>Алех</t>
  </si>
  <si>
    <t>1кв2017</t>
  </si>
  <si>
    <t>Кард</t>
  </si>
  <si>
    <t>WEB_OPE</t>
  </si>
  <si>
    <t>WEB_O</t>
  </si>
  <si>
    <t>CASH</t>
  </si>
  <si>
    <t>2кв2017</t>
  </si>
  <si>
    <t>поступило на счет</t>
  </si>
  <si>
    <t>уч</t>
  </si>
  <si>
    <t>дата время платежа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</si>
  <si>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</si>
  <si>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</si>
  <si>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</si>
  <si>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</si>
  <si>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</si>
  <si>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</si>
  <si>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</si>
  <si>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</si>
  <si>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</si>
  <si>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2кв 2018</t>
  </si>
  <si>
    <t>3кв 2018</t>
  </si>
  <si>
    <t>4кв 2018</t>
  </si>
  <si>
    <t>1кв 2019</t>
  </si>
  <si>
    <t>2кв 2019</t>
  </si>
  <si>
    <t>3кв 2019</t>
  </si>
  <si>
    <t>4кв 2019</t>
  </si>
  <si>
    <t>1кв 2020</t>
  </si>
  <si>
    <t>2кв 2020</t>
  </si>
  <si>
    <t>3кв 2020</t>
  </si>
  <si>
    <t>4кв 2020</t>
  </si>
  <si>
    <t>1кв 2021</t>
  </si>
  <si>
    <t>2кв 2021</t>
  </si>
  <si>
    <t>3кв 2021</t>
  </si>
  <si>
    <t>4кв 2021</t>
  </si>
  <si>
    <t>1кв 2022</t>
  </si>
  <si>
    <t>2кв 2022</t>
  </si>
  <si>
    <t>3кв 2022</t>
  </si>
  <si>
    <t>4кв 2022</t>
  </si>
  <si>
    <t>взнос  руб       0,8 бв</t>
  </si>
  <si>
    <t>уплата</t>
  </si>
  <si>
    <t>недоплата</t>
  </si>
  <si>
    <t>кво</t>
  </si>
  <si>
    <t>139руб 00 коп</t>
  </si>
  <si>
    <t>4кв 2015</t>
  </si>
  <si>
    <t>2кв 2012</t>
  </si>
  <si>
    <t>3кв 2012</t>
  </si>
  <si>
    <t>4кв 2012</t>
  </si>
  <si>
    <t>1кв 2013</t>
  </si>
  <si>
    <t>2кв 2013</t>
  </si>
  <si>
    <t>3кв 2013</t>
  </si>
  <si>
    <t>4кв 2013</t>
  </si>
  <si>
    <t>1кв 2014</t>
  </si>
  <si>
    <t>2кв 2014</t>
  </si>
  <si>
    <t>3кв 2014</t>
  </si>
  <si>
    <t>4кв 2014</t>
  </si>
  <si>
    <t>1кв 2015</t>
  </si>
  <si>
    <t>2кв 2015</t>
  </si>
  <si>
    <t>3кв 2015</t>
  </si>
  <si>
    <t>2кв 2010</t>
  </si>
  <si>
    <t>3кв 2010</t>
  </si>
  <si>
    <t>4кв 2010</t>
  </si>
  <si>
    <t>1кв 2011</t>
  </si>
  <si>
    <t>2кв 2011</t>
  </si>
  <si>
    <t>3кв 2011</t>
  </si>
  <si>
    <t>4кв 2011</t>
  </si>
  <si>
    <t>1кв 2012</t>
  </si>
  <si>
    <t>1кв 2009</t>
  </si>
  <si>
    <t>2кв 2009</t>
  </si>
  <si>
    <t>3кв 2009</t>
  </si>
  <si>
    <t>4кв 2009</t>
  </si>
  <si>
    <t>1кв 2010</t>
  </si>
  <si>
    <t xml:space="preserve"> недорлата  в долях от базовой</t>
  </si>
  <si>
    <t>уплачено</t>
  </si>
  <si>
    <t>переплота</t>
  </si>
  <si>
    <t>доля процент перелаты к 0,8 базовой</t>
  </si>
  <si>
    <t>осталось от уплаченной   на погашние предыдущих долгов</t>
  </si>
  <si>
    <t>Кавш</t>
  </si>
  <si>
    <t>3.14E+09</t>
  </si>
  <si>
    <t>3.28E+09</t>
  </si>
  <si>
    <t>220999G0</t>
  </si>
  <si>
    <t>3.29E+09</t>
  </si>
  <si>
    <t>IB</t>
  </si>
  <si>
    <t>3.31E+09</t>
  </si>
  <si>
    <t>220999G7</t>
  </si>
  <si>
    <t>3.46E+09</t>
  </si>
  <si>
    <t>3.52E+09</t>
  </si>
  <si>
    <t>3.59E+09</t>
  </si>
  <si>
    <t>3.64E+09</t>
  </si>
  <si>
    <t>3.76E+09</t>
  </si>
  <si>
    <t>3.77E+09</t>
  </si>
  <si>
    <t>4.29E+09</t>
  </si>
  <si>
    <t>1.66E+09</t>
  </si>
  <si>
    <t>3.18E+09</t>
  </si>
  <si>
    <t>3.27E+09</t>
  </si>
  <si>
    <t>3.65E+09</t>
  </si>
  <si>
    <t>30,12,21</t>
  </si>
  <si>
    <t>023.12.2021</t>
  </si>
  <si>
    <t>оплачено 2 руб 21.01</t>
  </si>
  <si>
    <t>ол 27.05</t>
  </si>
  <si>
    <t>опл 13.07</t>
  </si>
  <si>
    <t>опл8.10.23</t>
  </si>
  <si>
    <t>оп 8,10.20      0,41 коп</t>
  </si>
  <si>
    <t>ш</t>
  </si>
  <si>
    <t>шд</t>
  </si>
  <si>
    <t>олд21.01.21-19  и08.02.21-4</t>
  </si>
  <si>
    <t>опл 08.02.2021=17 и 13.07.21 =1,52 и 01.09.21 =4,48</t>
  </si>
  <si>
    <t>опл01.09.21=23</t>
  </si>
  <si>
    <t>опл 23.12.2021</t>
  </si>
  <si>
    <t>опл01.09.21=10,52 и 08.10.2021=0,52 и 23.12.2021=11,96</t>
  </si>
  <si>
    <t>опл 23.12.2021 =9,51 и 30.12.2021=13,49</t>
  </si>
  <si>
    <t>опл 30.12.2021</t>
  </si>
  <si>
    <t>остаток 30.12.2021 на погашение предыдущей задолженности</t>
  </si>
  <si>
    <t>5.7.2010.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</si>
</sst>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3" tint="0.3999755851924192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2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2" fillId="0" borderId="0" xfId="0" applyFont="1" applyBorder="1"/>
    <xf numFmtId="0" fontId="0" fillId="0" borderId="0" xfId="0" applyFill="1" applyBorder="1"/>
    <xf numFmtId="0" fontId="4" fillId="0" borderId="0" xfId="0" applyFont="1"/>
    <xf numFmtId="0" fontId="3" fillId="3" borderId="0" xfId="0" applyFont="1" applyFill="1"/>
    <xf numFmtId="0" fontId="3" fillId="3" borderId="2" xfId="0" applyFont="1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1" fillId="0" borderId="0" xfId="0" applyFont="1"/>
    <xf numFmtId="14" fontId="0" fillId="0" borderId="0" xfId="0" applyNumberFormat="1" applyAlignment="1">
      <alignment wrapText="1"/>
    </xf>
    <xf numFmtId="14" fontId="0" fillId="0" borderId="0" xfId="0" applyNumberFormat="1"/>
    <xf numFmtId="164" fontId="2" fillId="0" borderId="0" xfId="0" applyNumberFormat="1" applyFont="1" applyFill="1" applyBorder="1"/>
    <xf numFmtId="0" fontId="1" fillId="0" borderId="0" xfId="0" applyFont="1"/>
    <xf numFmtId="14" fontId="0" fillId="0" borderId="0" xfId="0" applyNumberFormat="1" applyBorder="1"/>
    <xf numFmtId="0" fontId="2" fillId="3" borderId="0" xfId="0" applyFont="1" applyFill="1" applyBorder="1"/>
    <xf numFmtId="0" fontId="8" fillId="0" borderId="0" xfId="0" applyFont="1" applyBorder="1"/>
    <xf numFmtId="0" fontId="9" fillId="3" borderId="0" xfId="0" applyFont="1" applyFill="1" applyBorder="1"/>
    <xf numFmtId="0" fontId="0" fillId="4" borderId="0" xfId="0" applyFill="1" applyBorder="1"/>
    <xf numFmtId="0" fontId="3" fillId="6" borderId="0" xfId="0" applyFont="1" applyFill="1" applyBorder="1"/>
    <xf numFmtId="0" fontId="10" fillId="6" borderId="0" xfId="0" applyFont="1" applyFill="1" applyBorder="1"/>
    <xf numFmtId="0" fontId="2" fillId="6" borderId="0" xfId="0" applyFont="1" applyFill="1" applyBorder="1"/>
    <xf numFmtId="0" fontId="7" fillId="4" borderId="0" xfId="0" applyFont="1" applyFill="1"/>
    <xf numFmtId="17" fontId="0" fillId="0" borderId="0" xfId="0" applyNumberFormat="1" applyAlignment="1">
      <alignment wrapText="1"/>
    </xf>
    <xf numFmtId="0" fontId="0" fillId="3" borderId="0" xfId="0" applyFill="1"/>
    <xf numFmtId="0" fontId="0" fillId="7" borderId="0" xfId="0" applyFill="1"/>
    <xf numFmtId="0" fontId="3" fillId="7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abSelected="1" zoomScale="120" zoomScaleNormal="120" workbookViewId="0">
      <pane xSplit="3" ySplit="1" topLeftCell="F35" activePane="bottomRight" state="frozen"/>
      <selection pane="topRight" activeCell="D1" sqref="D1"/>
      <selection pane="bottomLeft" activeCell="A2" sqref="A2"/>
      <selection pane="bottomRight" activeCell="B37" sqref="B37"/>
    </sheetView>
  </sheetViews>
  <sheetFormatPr defaultRowHeight="15" x14ac:dyDescent="0.25"/>
  <cols>
    <col min="2" max="2" width="13.5703125" customWidth="1"/>
    <col min="3" max="3" width="13.42578125" customWidth="1"/>
    <col min="4" max="4" width="10.7109375" customWidth="1"/>
    <col min="5" max="5" width="14.5703125" customWidth="1"/>
    <col min="7" max="7" width="10.85546875" bestFit="1" customWidth="1"/>
  </cols>
  <sheetData>
    <row r="1" spans="1:11" ht="109.5" customHeight="1" x14ac:dyDescent="0.25">
      <c r="A1" s="7"/>
      <c r="B1" s="7"/>
      <c r="C1" s="7" t="s">
        <v>40</v>
      </c>
      <c r="D1" s="9" t="s">
        <v>74</v>
      </c>
      <c r="E1" s="7" t="s">
        <v>75</v>
      </c>
      <c r="F1" s="7"/>
      <c r="G1" s="7"/>
      <c r="H1" s="7"/>
      <c r="I1" s="7"/>
      <c r="J1" s="7"/>
      <c r="K1" s="7"/>
    </row>
    <row r="2" spans="1:11" ht="13.5" customHeight="1" thickBot="1" x14ac:dyDescent="0.3">
      <c r="A2" s="49" t="s">
        <v>67</v>
      </c>
      <c r="B2" s="49"/>
      <c r="C2" s="50">
        <v>0</v>
      </c>
      <c r="D2" s="49"/>
      <c r="E2" s="49"/>
      <c r="F2" s="7"/>
      <c r="G2" s="7"/>
      <c r="H2" s="7"/>
      <c r="I2" s="7"/>
      <c r="J2" s="7"/>
      <c r="K2" s="7"/>
    </row>
    <row r="3" spans="1:11" ht="13.5" customHeight="1" thickBot="1" x14ac:dyDescent="0.3">
      <c r="A3" s="11" t="s">
        <v>68</v>
      </c>
      <c r="B3" s="30">
        <v>35000</v>
      </c>
      <c r="C3" s="25">
        <v>0</v>
      </c>
      <c r="D3" s="12">
        <f>C3-B3</f>
        <v>-35000</v>
      </c>
      <c r="E3" s="13">
        <f>D3/B3</f>
        <v>-1</v>
      </c>
      <c r="F3" s="7"/>
      <c r="G3" s="7"/>
      <c r="H3" s="7"/>
      <c r="I3" s="7"/>
      <c r="J3" s="7"/>
      <c r="K3" s="7"/>
    </row>
    <row r="4" spans="1:11" ht="13.5" customHeight="1" thickBot="1" x14ac:dyDescent="0.3">
      <c r="A4" s="14" t="s">
        <v>69</v>
      </c>
      <c r="B4" s="28">
        <v>35000</v>
      </c>
      <c r="C4" s="26">
        <v>0</v>
      </c>
      <c r="D4" s="12">
        <f t="shared" ref="D4:D29" si="0">C4-B4</f>
        <v>-35000</v>
      </c>
      <c r="E4" s="17">
        <f t="shared" ref="E4:E29" si="1">D4/B4</f>
        <v>-1</v>
      </c>
      <c r="F4" s="7"/>
      <c r="G4" s="7"/>
      <c r="H4" s="7"/>
      <c r="I4" s="7"/>
      <c r="J4" s="7"/>
      <c r="K4" s="7"/>
    </row>
    <row r="5" spans="1:11" ht="13.5" customHeight="1" thickBot="1" x14ac:dyDescent="0.3">
      <c r="A5" s="18" t="s">
        <v>70</v>
      </c>
      <c r="B5" s="29">
        <v>35000</v>
      </c>
      <c r="C5" s="27">
        <v>35000</v>
      </c>
      <c r="D5" s="12">
        <f t="shared" si="0"/>
        <v>0</v>
      </c>
      <c r="E5" s="20">
        <f t="shared" si="1"/>
        <v>0</v>
      </c>
      <c r="F5" s="7"/>
      <c r="G5" s="34">
        <v>40122</v>
      </c>
      <c r="H5" s="7"/>
      <c r="I5" s="7"/>
      <c r="J5" s="7"/>
      <c r="K5" s="7"/>
    </row>
    <row r="6" spans="1:11" ht="13.5" customHeight="1" thickBot="1" x14ac:dyDescent="0.3">
      <c r="A6" t="s">
        <v>71</v>
      </c>
      <c r="B6" s="7">
        <v>35000</v>
      </c>
      <c r="C6" s="24">
        <v>35000</v>
      </c>
      <c r="D6" s="12">
        <f t="shared" si="0"/>
        <v>0</v>
      </c>
      <c r="E6">
        <f t="shared" si="1"/>
        <v>0</v>
      </c>
      <c r="F6" s="7"/>
      <c r="G6" s="34">
        <v>40273</v>
      </c>
      <c r="H6" s="7"/>
      <c r="I6" s="7"/>
      <c r="J6" s="7"/>
      <c r="K6" s="7"/>
    </row>
    <row r="7" spans="1:11" ht="13.5" customHeight="1" thickBot="1" x14ac:dyDescent="0.3">
      <c r="A7" t="s">
        <v>59</v>
      </c>
      <c r="B7" s="7">
        <v>35000</v>
      </c>
      <c r="C7" s="24">
        <v>35000</v>
      </c>
      <c r="D7" s="12">
        <f t="shared" si="0"/>
        <v>0</v>
      </c>
      <c r="E7">
        <f t="shared" si="1"/>
        <v>0</v>
      </c>
      <c r="F7" s="7"/>
      <c r="G7" s="7" t="s">
        <v>113</v>
      </c>
      <c r="H7" s="7"/>
      <c r="I7" s="7"/>
      <c r="J7" s="7"/>
      <c r="K7" s="7"/>
    </row>
    <row r="8" spans="1:11" ht="13.5" customHeight="1" thickBot="1" x14ac:dyDescent="0.3">
      <c r="A8" t="s">
        <v>60</v>
      </c>
      <c r="B8" s="7">
        <v>35000</v>
      </c>
      <c r="C8" s="24">
        <v>35000</v>
      </c>
      <c r="D8" s="12">
        <f t="shared" si="0"/>
        <v>0</v>
      </c>
      <c r="E8">
        <f t="shared" si="1"/>
        <v>0</v>
      </c>
      <c r="F8" s="7"/>
      <c r="G8" s="34">
        <v>40448</v>
      </c>
      <c r="H8" s="7"/>
      <c r="I8" s="7"/>
      <c r="J8" s="7"/>
      <c r="K8" s="7"/>
    </row>
    <row r="9" spans="1:11" ht="13.5" customHeight="1" thickBot="1" x14ac:dyDescent="0.3">
      <c r="A9" t="s">
        <v>61</v>
      </c>
      <c r="B9" s="7">
        <v>35000</v>
      </c>
      <c r="C9" s="24">
        <v>35000</v>
      </c>
      <c r="D9" s="12">
        <f t="shared" si="0"/>
        <v>0</v>
      </c>
      <c r="E9">
        <f t="shared" si="1"/>
        <v>0</v>
      </c>
      <c r="F9" s="7"/>
      <c r="G9" s="34">
        <v>40539</v>
      </c>
      <c r="H9" s="7"/>
      <c r="I9" s="7"/>
      <c r="J9" s="7"/>
      <c r="K9" s="7"/>
    </row>
    <row r="10" spans="1:11" ht="13.5" customHeight="1" thickBot="1" x14ac:dyDescent="0.3">
      <c r="A10" s="11" t="s">
        <v>62</v>
      </c>
      <c r="B10" s="30">
        <v>35000</v>
      </c>
      <c r="C10" s="24">
        <v>35000</v>
      </c>
      <c r="D10" s="12">
        <f t="shared" si="0"/>
        <v>0</v>
      </c>
      <c r="E10" s="13">
        <f t="shared" si="1"/>
        <v>0</v>
      </c>
      <c r="F10" s="7"/>
      <c r="G10" s="34">
        <v>40630</v>
      </c>
      <c r="H10" s="7"/>
      <c r="I10" s="7"/>
      <c r="J10" s="7"/>
      <c r="K10" s="7"/>
    </row>
    <row r="11" spans="1:11" ht="13.5" customHeight="1" thickBot="1" x14ac:dyDescent="0.3">
      <c r="A11" s="14" t="s">
        <v>63</v>
      </c>
      <c r="B11" s="28">
        <v>35000</v>
      </c>
      <c r="C11" s="24">
        <v>105000</v>
      </c>
      <c r="D11" s="12">
        <f t="shared" si="0"/>
        <v>70000</v>
      </c>
      <c r="E11" s="17">
        <f t="shared" si="1"/>
        <v>2</v>
      </c>
      <c r="F11" s="7"/>
      <c r="G11" s="34">
        <v>40749</v>
      </c>
      <c r="H11" s="7"/>
      <c r="I11" s="7"/>
      <c r="J11" s="7"/>
      <c r="K11" s="7"/>
    </row>
    <row r="12" spans="1:11" ht="13.5" customHeight="1" thickBot="1" x14ac:dyDescent="0.3">
      <c r="A12" s="14" t="s">
        <v>64</v>
      </c>
      <c r="B12" s="28">
        <v>35000</v>
      </c>
      <c r="C12" s="24">
        <v>0</v>
      </c>
      <c r="D12" s="12">
        <f t="shared" si="0"/>
        <v>-35000</v>
      </c>
      <c r="E12" s="17">
        <f t="shared" si="1"/>
        <v>-1</v>
      </c>
      <c r="F12" s="7"/>
      <c r="G12" s="34">
        <v>40749</v>
      </c>
      <c r="H12" s="7"/>
      <c r="I12" s="7"/>
      <c r="J12" s="7"/>
      <c r="K12" s="7"/>
    </row>
    <row r="13" spans="1:11" ht="13.5" customHeight="1" thickBot="1" x14ac:dyDescent="0.3">
      <c r="A13" s="18" t="s">
        <v>65</v>
      </c>
      <c r="B13" s="29">
        <v>35000</v>
      </c>
      <c r="C13" s="24">
        <v>0</v>
      </c>
      <c r="D13" s="12">
        <f t="shared" si="0"/>
        <v>-35000</v>
      </c>
      <c r="E13" s="20">
        <f t="shared" si="1"/>
        <v>-1</v>
      </c>
      <c r="F13" s="7"/>
      <c r="G13" s="34">
        <v>35000</v>
      </c>
      <c r="H13" s="7"/>
      <c r="I13" s="7"/>
      <c r="J13" s="7"/>
      <c r="K13" s="7"/>
    </row>
    <row r="14" spans="1:11" ht="13.5" customHeight="1" thickBot="1" x14ac:dyDescent="0.3">
      <c r="A14" s="48" t="s">
        <v>66</v>
      </c>
      <c r="B14" s="7">
        <v>35000</v>
      </c>
      <c r="C14" s="24">
        <v>35000</v>
      </c>
      <c r="D14" s="12">
        <f t="shared" si="0"/>
        <v>0</v>
      </c>
      <c r="E14">
        <f t="shared" si="1"/>
        <v>0</v>
      </c>
      <c r="F14" s="7"/>
      <c r="G14" s="7"/>
      <c r="H14" s="7"/>
      <c r="I14" s="7"/>
      <c r="J14" s="7"/>
      <c r="K14" s="7"/>
    </row>
    <row r="15" spans="1:11" ht="13.5" customHeight="1" thickBot="1" x14ac:dyDescent="0.3">
      <c r="A15" s="48" t="s">
        <v>45</v>
      </c>
      <c r="B15" s="31">
        <v>100000</v>
      </c>
      <c r="C15" s="24">
        <v>35000</v>
      </c>
      <c r="D15" s="12">
        <f t="shared" si="0"/>
        <v>-65000</v>
      </c>
      <c r="E15">
        <f t="shared" si="1"/>
        <v>-0.65</v>
      </c>
      <c r="F15" s="7">
        <f>29*E15</f>
        <v>-18.850000000000001</v>
      </c>
      <c r="G15" s="7"/>
      <c r="H15" s="7"/>
      <c r="I15" s="7"/>
      <c r="J15" s="7"/>
      <c r="K15" s="7"/>
    </row>
    <row r="16" spans="1:11" ht="13.5" customHeight="1" thickBot="1" x14ac:dyDescent="0.3">
      <c r="A16" s="48" t="s">
        <v>46</v>
      </c>
      <c r="B16" s="31">
        <v>100000</v>
      </c>
      <c r="C16" s="24">
        <v>100000</v>
      </c>
      <c r="D16" s="12">
        <f t="shared" si="0"/>
        <v>0</v>
      </c>
      <c r="E16">
        <f t="shared" si="1"/>
        <v>0</v>
      </c>
      <c r="F16" s="7"/>
      <c r="G16" s="7"/>
      <c r="H16" s="7"/>
      <c r="I16" s="7"/>
      <c r="J16" s="7"/>
      <c r="K16" s="7"/>
    </row>
    <row r="17" spans="1:11" ht="13.5" customHeight="1" thickBot="1" x14ac:dyDescent="0.3">
      <c r="A17" s="48" t="s">
        <v>47</v>
      </c>
      <c r="B17" s="31">
        <v>100000</v>
      </c>
      <c r="C17" s="24">
        <v>100000</v>
      </c>
      <c r="D17" s="12">
        <f t="shared" si="0"/>
        <v>0</v>
      </c>
      <c r="E17">
        <f t="shared" si="1"/>
        <v>0</v>
      </c>
      <c r="F17" s="7"/>
      <c r="G17" s="7"/>
      <c r="H17" s="7"/>
      <c r="I17" s="7"/>
      <c r="J17" s="7"/>
      <c r="K17" s="7"/>
    </row>
    <row r="18" spans="1:11" ht="13.5" customHeight="1" thickBot="1" x14ac:dyDescent="0.3">
      <c r="A18" s="11" t="s">
        <v>48</v>
      </c>
      <c r="B18" s="31">
        <v>100000</v>
      </c>
      <c r="C18" s="24"/>
      <c r="D18" s="12">
        <f t="shared" si="0"/>
        <v>-100000</v>
      </c>
      <c r="E18" s="13">
        <f t="shared" si="1"/>
        <v>-1</v>
      </c>
      <c r="F18" s="7"/>
      <c r="G18" s="7"/>
      <c r="H18" s="7"/>
      <c r="I18" s="7"/>
      <c r="J18" s="7"/>
      <c r="K18" s="7"/>
    </row>
    <row r="19" spans="1:11" ht="13.5" customHeight="1" thickBot="1" x14ac:dyDescent="0.3">
      <c r="A19" s="14" t="s">
        <v>49</v>
      </c>
      <c r="B19" s="31">
        <v>100000</v>
      </c>
      <c r="C19" s="24">
        <v>29</v>
      </c>
      <c r="D19" s="12">
        <f t="shared" si="0"/>
        <v>-99971</v>
      </c>
      <c r="E19" s="17">
        <f t="shared" si="1"/>
        <v>-0.99970999999999999</v>
      </c>
      <c r="F19" s="7"/>
      <c r="G19" s="7"/>
      <c r="H19" s="7"/>
      <c r="I19" s="7"/>
      <c r="J19" s="7"/>
      <c r="K19" s="7"/>
    </row>
    <row r="20" spans="1:11" ht="13.5" customHeight="1" thickBot="1" x14ac:dyDescent="0.3">
      <c r="A20" s="14" t="s">
        <v>50</v>
      </c>
      <c r="B20" s="31">
        <v>100000</v>
      </c>
      <c r="C20" s="24">
        <v>100000</v>
      </c>
      <c r="D20" s="12">
        <f t="shared" si="0"/>
        <v>0</v>
      </c>
      <c r="E20" s="17">
        <f t="shared" si="1"/>
        <v>0</v>
      </c>
      <c r="F20" s="7"/>
      <c r="G20" s="7"/>
      <c r="H20" s="7"/>
      <c r="I20" s="7"/>
      <c r="J20" s="7"/>
      <c r="K20" s="7"/>
    </row>
    <row r="21" spans="1:11" ht="13.5" customHeight="1" thickBot="1" x14ac:dyDescent="0.3">
      <c r="A21" s="18" t="s">
        <v>51</v>
      </c>
      <c r="B21" s="29">
        <v>130000</v>
      </c>
      <c r="C21" s="24">
        <v>10000</v>
      </c>
      <c r="D21" s="12">
        <f t="shared" si="0"/>
        <v>-120000</v>
      </c>
      <c r="E21" s="20">
        <f t="shared" si="1"/>
        <v>-0.92307692307692313</v>
      </c>
      <c r="F21" s="7"/>
      <c r="G21" s="7"/>
      <c r="H21" s="7"/>
      <c r="I21" s="7"/>
      <c r="J21" s="7"/>
      <c r="K21" s="7"/>
    </row>
    <row r="22" spans="1:11" ht="13.5" customHeight="1" thickBot="1" x14ac:dyDescent="0.3">
      <c r="A22" s="48" t="s">
        <v>52</v>
      </c>
      <c r="B22" s="29">
        <v>130000</v>
      </c>
      <c r="C22" s="24">
        <v>29</v>
      </c>
      <c r="D22" s="12">
        <f t="shared" si="0"/>
        <v>-129971</v>
      </c>
      <c r="E22">
        <f t="shared" si="1"/>
        <v>-0.99977692307692312</v>
      </c>
      <c r="F22" s="7"/>
      <c r="G22" s="7"/>
      <c r="H22" s="7"/>
      <c r="I22" s="7"/>
      <c r="J22" s="7"/>
      <c r="K22" s="7"/>
    </row>
    <row r="23" spans="1:11" ht="13.5" customHeight="1" thickBot="1" x14ac:dyDescent="0.3">
      <c r="A23" s="48" t="s">
        <v>53</v>
      </c>
      <c r="B23" s="32">
        <v>150000</v>
      </c>
      <c r="C23" s="24">
        <v>150000</v>
      </c>
      <c r="D23" s="12">
        <f t="shared" si="0"/>
        <v>0</v>
      </c>
      <c r="E23">
        <f t="shared" si="1"/>
        <v>0</v>
      </c>
      <c r="F23" s="7"/>
      <c r="G23" s="34">
        <v>41841</v>
      </c>
      <c r="H23" s="7"/>
      <c r="I23" s="7"/>
      <c r="J23" s="7"/>
      <c r="K23" s="7"/>
    </row>
    <row r="24" spans="1:11" ht="13.5" customHeight="1" thickBot="1" x14ac:dyDescent="0.3">
      <c r="A24" s="48" t="s">
        <v>54</v>
      </c>
      <c r="B24" s="32">
        <v>150000</v>
      </c>
      <c r="C24" s="24">
        <v>0</v>
      </c>
      <c r="D24" s="12">
        <f t="shared" si="0"/>
        <v>-150000</v>
      </c>
      <c r="E24">
        <f t="shared" si="1"/>
        <v>-1</v>
      </c>
      <c r="F24" s="7"/>
      <c r="G24" s="47"/>
      <c r="H24" s="7"/>
      <c r="I24" s="7"/>
      <c r="J24" s="7"/>
      <c r="K24" s="7"/>
    </row>
    <row r="25" spans="1:11" ht="13.5" customHeight="1" thickBot="1" x14ac:dyDescent="0.3">
      <c r="A25" s="48" t="s">
        <v>55</v>
      </c>
      <c r="B25" s="32">
        <v>150000</v>
      </c>
      <c r="C25" s="24">
        <v>0</v>
      </c>
      <c r="D25" s="12">
        <f t="shared" si="0"/>
        <v>-150000</v>
      </c>
      <c r="E25">
        <f t="shared" si="1"/>
        <v>-1</v>
      </c>
      <c r="F25" s="7"/>
      <c r="G25" s="7"/>
      <c r="H25" s="7"/>
      <c r="I25" s="7"/>
      <c r="J25" s="7"/>
      <c r="K25" s="7"/>
    </row>
    <row r="26" spans="1:11" ht="13.5" customHeight="1" thickBot="1" x14ac:dyDescent="0.3">
      <c r="A26" t="s">
        <v>56</v>
      </c>
      <c r="B26" s="7">
        <v>180000</v>
      </c>
      <c r="C26" s="24">
        <v>29</v>
      </c>
      <c r="D26" s="12">
        <f t="shared" si="0"/>
        <v>-179971</v>
      </c>
      <c r="E26">
        <f t="shared" si="1"/>
        <v>-0.99983888888888894</v>
      </c>
      <c r="F26" s="7"/>
      <c r="G26" t="s">
        <v>111</v>
      </c>
      <c r="H26" s="7"/>
      <c r="I26" s="7"/>
      <c r="J26" s="7"/>
      <c r="K26" s="7"/>
    </row>
    <row r="27" spans="1:11" ht="13.5" customHeight="1" thickBot="1" x14ac:dyDescent="0.3">
      <c r="A27" t="s">
        <v>57</v>
      </c>
      <c r="B27" s="7">
        <v>180000</v>
      </c>
      <c r="C27" s="24">
        <v>29</v>
      </c>
      <c r="D27" s="12">
        <f t="shared" si="0"/>
        <v>-179971</v>
      </c>
      <c r="E27">
        <f t="shared" si="1"/>
        <v>-0.99983888888888894</v>
      </c>
      <c r="F27" s="7"/>
      <c r="G27" t="s">
        <v>111</v>
      </c>
      <c r="H27" s="7"/>
      <c r="I27" s="7"/>
      <c r="J27" s="7"/>
      <c r="K27" s="7"/>
    </row>
    <row r="28" spans="1:11" ht="15.75" thickBot="1" x14ac:dyDescent="0.3">
      <c r="A28" t="s">
        <v>58</v>
      </c>
      <c r="B28" s="7">
        <v>180000</v>
      </c>
      <c r="C28" s="24">
        <v>29</v>
      </c>
      <c r="D28" s="12">
        <f t="shared" si="0"/>
        <v>-179971</v>
      </c>
      <c r="E28">
        <f t="shared" si="1"/>
        <v>-0.99983888888888894</v>
      </c>
      <c r="G28" t="s">
        <v>111</v>
      </c>
    </row>
    <row r="29" spans="1:11" x14ac:dyDescent="0.25">
      <c r="A29" t="s">
        <v>44</v>
      </c>
      <c r="B29" s="7">
        <v>180000</v>
      </c>
      <c r="C29" s="24">
        <v>29</v>
      </c>
      <c r="D29" s="12">
        <f t="shared" si="0"/>
        <v>-179971</v>
      </c>
      <c r="E29">
        <f t="shared" si="1"/>
        <v>-0.99983888888888894</v>
      </c>
      <c r="G29" t="s">
        <v>111</v>
      </c>
    </row>
    <row r="30" spans="1:11" x14ac:dyDescent="0.25">
      <c r="D30" s="16"/>
      <c r="E30" s="22"/>
    </row>
    <row r="31" spans="1:11" x14ac:dyDescent="0.25">
      <c r="E31" s="22"/>
    </row>
    <row r="33" spans="1:9" ht="23.25" x14ac:dyDescent="0.35">
      <c r="E33" s="23" t="s">
        <v>43</v>
      </c>
      <c r="F33" s="23"/>
    </row>
    <row r="35" spans="1:9" x14ac:dyDescent="0.25">
      <c r="A35" t="s">
        <v>112</v>
      </c>
    </row>
    <row r="36" spans="1:9" x14ac:dyDescent="0.25">
      <c r="A36" s="46">
        <v>183.23</v>
      </c>
      <c r="B36">
        <f>A36-D36-E36-F36-G36-H36-I36</f>
        <v>19.379999999999988</v>
      </c>
      <c r="D36">
        <v>29</v>
      </c>
      <c r="E36">
        <v>29</v>
      </c>
      <c r="F36">
        <v>29</v>
      </c>
      <c r="G36">
        <v>29</v>
      </c>
      <c r="H36">
        <v>18.850000000000001</v>
      </c>
      <c r="I36">
        <v>29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B28" zoomScale="90" zoomScaleNormal="90" workbookViewId="0">
      <selection activeCell="F37" sqref="F37:I40"/>
    </sheetView>
  </sheetViews>
  <sheetFormatPr defaultRowHeight="15" x14ac:dyDescent="0.25"/>
  <cols>
    <col min="2" max="2" width="13.5703125" customWidth="1"/>
    <col min="3" max="3" width="13.42578125" customWidth="1"/>
    <col min="4" max="4" width="10.7109375" customWidth="1"/>
    <col min="5" max="5" width="27.28515625" customWidth="1"/>
    <col min="6" max="6" width="11" bestFit="1" customWidth="1"/>
  </cols>
  <sheetData>
    <row r="1" spans="1:11" ht="41.25" customHeight="1" x14ac:dyDescent="0.25">
      <c r="A1" s="7"/>
      <c r="B1" s="7"/>
      <c r="C1" s="7" t="s">
        <v>40</v>
      </c>
      <c r="D1" s="9" t="s">
        <v>41</v>
      </c>
      <c r="E1" s="7" t="s">
        <v>72</v>
      </c>
      <c r="F1" s="7"/>
      <c r="G1" s="7"/>
      <c r="H1" s="7"/>
      <c r="I1" s="7"/>
      <c r="J1" s="7"/>
      <c r="K1" s="7"/>
    </row>
    <row r="2" spans="1:11" ht="13.5" customHeight="1" thickBot="1" x14ac:dyDescent="0.3">
      <c r="A2" t="s">
        <v>67</v>
      </c>
      <c r="C2" s="24"/>
      <c r="D2" s="10"/>
      <c r="F2" s="7"/>
      <c r="G2" s="7"/>
      <c r="H2" s="7"/>
      <c r="I2" s="7"/>
      <c r="J2" s="7"/>
      <c r="K2" s="7"/>
    </row>
    <row r="3" spans="1:11" ht="13.5" customHeight="1" thickBot="1" x14ac:dyDescent="0.3">
      <c r="A3" s="11" t="s">
        <v>68</v>
      </c>
      <c r="B3" s="30"/>
      <c r="D3" s="12"/>
      <c r="E3" s="13"/>
      <c r="F3" s="7"/>
      <c r="G3" s="7"/>
      <c r="H3" s="7"/>
      <c r="I3" s="7"/>
      <c r="J3" s="7"/>
      <c r="K3" s="7"/>
    </row>
    <row r="4" spans="1:11" ht="13.5" customHeight="1" thickBot="1" x14ac:dyDescent="0.3">
      <c r="A4" s="14" t="s">
        <v>69</v>
      </c>
      <c r="B4" s="28">
        <v>35000</v>
      </c>
      <c r="C4" s="25"/>
      <c r="D4" s="19"/>
      <c r="E4" s="20">
        <f t="shared" ref="E4:E29" si="0">D4/B4</f>
        <v>0</v>
      </c>
      <c r="F4" s="7"/>
      <c r="G4" s="7"/>
      <c r="H4" s="7"/>
      <c r="I4" s="7"/>
      <c r="J4" s="7"/>
      <c r="K4" s="7"/>
    </row>
    <row r="5" spans="1:11" ht="13.5" customHeight="1" thickBot="1" x14ac:dyDescent="0.3">
      <c r="A5" s="18" t="s">
        <v>70</v>
      </c>
      <c r="B5" s="29">
        <v>35000</v>
      </c>
      <c r="C5" s="27">
        <v>35000</v>
      </c>
      <c r="D5" s="19">
        <f t="shared" ref="D5:D37" si="1">B5-C5</f>
        <v>0</v>
      </c>
      <c r="E5" s="20">
        <f t="shared" si="0"/>
        <v>0</v>
      </c>
      <c r="F5" s="34">
        <v>40122</v>
      </c>
      <c r="G5" s="7"/>
      <c r="H5" s="7"/>
      <c r="I5" s="7"/>
      <c r="J5" s="7"/>
      <c r="K5" s="7"/>
    </row>
    <row r="6" spans="1:11" ht="13.5" customHeight="1" thickBot="1" x14ac:dyDescent="0.3">
      <c r="A6" t="s">
        <v>71</v>
      </c>
      <c r="B6" s="7">
        <v>35000</v>
      </c>
      <c r="C6" s="27">
        <v>35000</v>
      </c>
      <c r="D6" s="10">
        <f t="shared" si="1"/>
        <v>0</v>
      </c>
      <c r="E6">
        <f t="shared" si="0"/>
        <v>0</v>
      </c>
      <c r="F6" s="34">
        <v>40273</v>
      </c>
      <c r="G6" s="7"/>
      <c r="H6" s="7"/>
      <c r="I6" s="7"/>
      <c r="J6" s="7"/>
      <c r="K6" s="7"/>
    </row>
    <row r="7" spans="1:11" ht="13.5" customHeight="1" thickBot="1" x14ac:dyDescent="0.3">
      <c r="A7" t="s">
        <v>59</v>
      </c>
      <c r="B7" s="7">
        <v>35000</v>
      </c>
      <c r="C7" s="27">
        <v>35000</v>
      </c>
      <c r="D7" s="10">
        <f t="shared" si="1"/>
        <v>0</v>
      </c>
      <c r="E7">
        <f t="shared" si="0"/>
        <v>0</v>
      </c>
      <c r="F7" s="34">
        <v>40364</v>
      </c>
      <c r="G7" s="7"/>
      <c r="H7" s="7"/>
      <c r="I7" s="7"/>
      <c r="J7" s="7"/>
      <c r="K7" s="7"/>
    </row>
    <row r="8" spans="1:11" ht="13.5" customHeight="1" x14ac:dyDescent="0.25">
      <c r="A8" t="s">
        <v>60</v>
      </c>
      <c r="B8" s="7">
        <v>35000</v>
      </c>
      <c r="C8" s="24">
        <v>35000</v>
      </c>
      <c r="D8" s="10">
        <f t="shared" si="1"/>
        <v>0</v>
      </c>
      <c r="E8">
        <f t="shared" si="0"/>
        <v>0</v>
      </c>
      <c r="F8" s="34">
        <v>40448</v>
      </c>
      <c r="G8" s="7"/>
      <c r="H8" s="7"/>
      <c r="I8" s="7"/>
      <c r="J8" s="7"/>
      <c r="K8" s="7"/>
    </row>
    <row r="9" spans="1:11" ht="13.5" customHeight="1" thickBot="1" x14ac:dyDescent="0.3">
      <c r="A9" t="s">
        <v>61</v>
      </c>
      <c r="B9" s="7">
        <v>35000</v>
      </c>
      <c r="C9" s="24">
        <v>35000</v>
      </c>
      <c r="D9" s="10">
        <f t="shared" si="1"/>
        <v>0</v>
      </c>
      <c r="E9">
        <f t="shared" si="0"/>
        <v>0</v>
      </c>
      <c r="F9" s="34">
        <v>40539</v>
      </c>
      <c r="G9" s="7"/>
      <c r="H9" s="7"/>
      <c r="I9" s="7"/>
      <c r="J9" s="7"/>
      <c r="K9" s="7"/>
    </row>
    <row r="10" spans="1:11" ht="13.5" customHeight="1" x14ac:dyDescent="0.25">
      <c r="A10" s="11" t="s">
        <v>62</v>
      </c>
      <c r="B10" s="30">
        <v>35000</v>
      </c>
      <c r="C10" s="25">
        <v>35000</v>
      </c>
      <c r="D10" s="12">
        <f t="shared" si="1"/>
        <v>0</v>
      </c>
      <c r="E10" s="13">
        <f t="shared" si="0"/>
        <v>0</v>
      </c>
      <c r="F10" s="34">
        <v>40627</v>
      </c>
      <c r="G10" s="7"/>
      <c r="H10" s="7"/>
      <c r="I10" s="7"/>
      <c r="J10" s="7"/>
      <c r="K10" s="7"/>
    </row>
    <row r="11" spans="1:11" ht="13.5" customHeight="1" x14ac:dyDescent="0.25">
      <c r="A11" s="14" t="s">
        <v>63</v>
      </c>
      <c r="B11" s="28">
        <v>35000</v>
      </c>
      <c r="C11" s="26">
        <v>105000</v>
      </c>
      <c r="D11" s="16">
        <f t="shared" si="1"/>
        <v>-70000</v>
      </c>
      <c r="E11" s="17">
        <f t="shared" si="0"/>
        <v>-2</v>
      </c>
      <c r="F11" s="34">
        <v>40749</v>
      </c>
      <c r="G11" s="7"/>
      <c r="H11" s="7"/>
      <c r="I11" s="7"/>
      <c r="J11" s="7"/>
      <c r="K11" s="7"/>
    </row>
    <row r="12" spans="1:11" ht="13.5" customHeight="1" x14ac:dyDescent="0.25">
      <c r="A12" s="14" t="s">
        <v>64</v>
      </c>
      <c r="B12" s="28">
        <v>35000</v>
      </c>
      <c r="C12" s="26">
        <v>0</v>
      </c>
      <c r="D12" s="16">
        <f t="shared" si="1"/>
        <v>35000</v>
      </c>
      <c r="E12" s="17">
        <f t="shared" si="0"/>
        <v>1</v>
      </c>
      <c r="F12" s="7"/>
      <c r="G12" s="7"/>
      <c r="H12" s="7"/>
      <c r="I12" s="7"/>
      <c r="J12" s="7"/>
      <c r="K12" s="7"/>
    </row>
    <row r="13" spans="1:11" ht="13.5" customHeight="1" thickBot="1" x14ac:dyDescent="0.3">
      <c r="A13" s="18" t="s">
        <v>65</v>
      </c>
      <c r="B13" s="29">
        <v>35000</v>
      </c>
      <c r="C13" s="27">
        <v>0</v>
      </c>
      <c r="D13" s="19">
        <f t="shared" si="1"/>
        <v>35000</v>
      </c>
      <c r="E13" s="20">
        <f t="shared" si="0"/>
        <v>1</v>
      </c>
      <c r="F13" s="7"/>
      <c r="G13" s="7"/>
      <c r="H13" s="7"/>
      <c r="I13" s="7"/>
      <c r="J13" s="7"/>
      <c r="K13" s="7"/>
    </row>
    <row r="14" spans="1:11" ht="13.5" customHeight="1" x14ac:dyDescent="0.25">
      <c r="A14" t="s">
        <v>66</v>
      </c>
      <c r="B14" s="7">
        <v>35000</v>
      </c>
      <c r="C14" s="24">
        <v>35000</v>
      </c>
      <c r="D14" s="10">
        <f t="shared" si="1"/>
        <v>0</v>
      </c>
      <c r="E14">
        <f t="shared" si="0"/>
        <v>0</v>
      </c>
      <c r="F14" s="34">
        <v>40809</v>
      </c>
      <c r="G14" s="7"/>
      <c r="H14" s="7"/>
      <c r="I14" s="7"/>
      <c r="J14" s="7"/>
      <c r="K14" s="7"/>
    </row>
    <row r="15" spans="1:11" ht="13.5" customHeight="1" x14ac:dyDescent="0.25">
      <c r="A15" t="s">
        <v>45</v>
      </c>
      <c r="B15" s="31">
        <v>100000</v>
      </c>
      <c r="C15" s="24">
        <v>35000</v>
      </c>
      <c r="D15" s="10">
        <f t="shared" si="1"/>
        <v>65000</v>
      </c>
      <c r="E15">
        <f t="shared" si="0"/>
        <v>0.65</v>
      </c>
      <c r="F15" s="34">
        <v>40903</v>
      </c>
      <c r="G15" s="7"/>
      <c r="H15" s="7"/>
      <c r="I15" s="7"/>
      <c r="J15" s="7"/>
      <c r="K15" s="7"/>
    </row>
    <row r="16" spans="1:11" ht="13.5" customHeight="1" x14ac:dyDescent="0.25">
      <c r="A16" t="s">
        <v>46</v>
      </c>
      <c r="B16" s="31">
        <v>100000</v>
      </c>
      <c r="C16" s="24">
        <v>100000</v>
      </c>
      <c r="D16" s="10">
        <f t="shared" si="1"/>
        <v>0</v>
      </c>
      <c r="E16">
        <f t="shared" si="0"/>
        <v>0</v>
      </c>
      <c r="F16" s="34">
        <v>41120</v>
      </c>
      <c r="G16" s="7"/>
      <c r="H16" s="7"/>
      <c r="I16" s="7"/>
      <c r="J16" s="7"/>
      <c r="K16" s="7"/>
    </row>
    <row r="17" spans="1:11" ht="13.5" customHeight="1" thickBot="1" x14ac:dyDescent="0.3">
      <c r="A17" t="s">
        <v>47</v>
      </c>
      <c r="B17" s="31">
        <v>100000</v>
      </c>
      <c r="C17" s="24">
        <v>100000</v>
      </c>
      <c r="D17" s="10">
        <f t="shared" si="1"/>
        <v>0</v>
      </c>
      <c r="E17">
        <f t="shared" si="0"/>
        <v>0</v>
      </c>
      <c r="F17" s="34">
        <v>41205</v>
      </c>
      <c r="G17" s="7"/>
      <c r="H17" s="7"/>
      <c r="I17" s="7"/>
      <c r="J17" s="7"/>
      <c r="K17" s="7"/>
    </row>
    <row r="18" spans="1:11" ht="13.5" customHeight="1" x14ac:dyDescent="0.25">
      <c r="A18" s="11" t="s">
        <v>48</v>
      </c>
      <c r="B18" s="31">
        <v>100000</v>
      </c>
      <c r="C18" s="25">
        <v>100000</v>
      </c>
      <c r="D18" s="12">
        <f t="shared" si="1"/>
        <v>0</v>
      </c>
      <c r="E18" s="13">
        <f t="shared" si="0"/>
        <v>0</v>
      </c>
      <c r="F18" s="34">
        <v>41263</v>
      </c>
      <c r="G18" s="7"/>
      <c r="H18" s="7"/>
      <c r="I18" s="7"/>
      <c r="J18" s="7"/>
      <c r="K18" s="7"/>
    </row>
    <row r="19" spans="1:11" ht="13.5" customHeight="1" x14ac:dyDescent="0.25">
      <c r="A19" s="14" t="s">
        <v>49</v>
      </c>
      <c r="B19" s="31">
        <v>100000</v>
      </c>
      <c r="C19" s="26">
        <v>0</v>
      </c>
      <c r="D19" s="16">
        <f t="shared" si="1"/>
        <v>100000</v>
      </c>
      <c r="E19" s="17">
        <f t="shared" si="0"/>
        <v>1</v>
      </c>
      <c r="F19" s="7"/>
      <c r="G19" s="7"/>
      <c r="H19" s="7"/>
      <c r="I19" s="7"/>
      <c r="J19" s="7"/>
      <c r="K19" s="7"/>
    </row>
    <row r="20" spans="1:11" ht="13.5" customHeight="1" x14ac:dyDescent="0.25">
      <c r="A20" s="14" t="s">
        <v>50</v>
      </c>
      <c r="B20" s="31">
        <v>100000</v>
      </c>
      <c r="C20" s="26">
        <v>100000</v>
      </c>
      <c r="D20" s="16">
        <f t="shared" si="1"/>
        <v>0</v>
      </c>
      <c r="E20" s="17">
        <f t="shared" si="0"/>
        <v>0</v>
      </c>
      <c r="F20" s="34">
        <v>41569</v>
      </c>
      <c r="G20" s="7"/>
      <c r="H20" s="7"/>
      <c r="I20" s="7"/>
      <c r="J20" s="7"/>
      <c r="K20" s="7"/>
    </row>
    <row r="21" spans="1:11" ht="13.5" customHeight="1" thickBot="1" x14ac:dyDescent="0.3">
      <c r="A21" s="18" t="s">
        <v>51</v>
      </c>
      <c r="B21" s="29">
        <v>130000</v>
      </c>
      <c r="C21" s="27">
        <v>100000</v>
      </c>
      <c r="D21" s="19">
        <f t="shared" si="1"/>
        <v>30000</v>
      </c>
      <c r="E21" s="20">
        <f t="shared" si="0"/>
        <v>0.23076923076923078</v>
      </c>
      <c r="F21" s="34">
        <v>41627</v>
      </c>
      <c r="G21" s="7"/>
      <c r="H21" s="7"/>
      <c r="I21" s="7"/>
      <c r="J21" s="7"/>
      <c r="K21" s="7"/>
    </row>
    <row r="22" spans="1:11" ht="13.5" customHeight="1" thickBot="1" x14ac:dyDescent="0.3">
      <c r="A22" t="s">
        <v>52</v>
      </c>
      <c r="B22" s="29">
        <v>130000</v>
      </c>
      <c r="C22" s="24">
        <v>0</v>
      </c>
      <c r="D22" s="10">
        <f t="shared" si="1"/>
        <v>130000</v>
      </c>
      <c r="E22">
        <f t="shared" si="0"/>
        <v>1</v>
      </c>
      <c r="F22" s="7"/>
      <c r="G22" s="7"/>
      <c r="H22" s="7"/>
      <c r="I22" s="7"/>
      <c r="J22" s="7"/>
      <c r="K22" s="7"/>
    </row>
    <row r="23" spans="1:11" ht="13.5" customHeight="1" x14ac:dyDescent="0.25">
      <c r="A23" t="s">
        <v>53</v>
      </c>
      <c r="B23" s="32">
        <v>150000</v>
      </c>
      <c r="C23" s="24">
        <v>150000</v>
      </c>
      <c r="D23" s="10">
        <f t="shared" si="1"/>
        <v>0</v>
      </c>
      <c r="E23">
        <f t="shared" si="0"/>
        <v>0</v>
      </c>
      <c r="F23" s="34">
        <v>41841</v>
      </c>
      <c r="G23" s="7"/>
      <c r="H23" s="7"/>
      <c r="I23" s="7"/>
      <c r="J23" s="7"/>
      <c r="K23" s="7"/>
    </row>
    <row r="24" spans="1:11" ht="13.5" customHeight="1" x14ac:dyDescent="0.25">
      <c r="A24" t="s">
        <v>54</v>
      </c>
      <c r="B24" s="32">
        <v>150000</v>
      </c>
      <c r="C24" s="24">
        <v>0</v>
      </c>
      <c r="D24" s="10">
        <f t="shared" si="1"/>
        <v>150000</v>
      </c>
      <c r="E24">
        <f t="shared" si="0"/>
        <v>1</v>
      </c>
      <c r="F24" s="7"/>
      <c r="G24" s="7"/>
      <c r="H24" s="7"/>
      <c r="I24" s="7"/>
      <c r="J24" s="7"/>
      <c r="K24" s="7"/>
    </row>
    <row r="25" spans="1:11" ht="13.5" customHeight="1" x14ac:dyDescent="0.25">
      <c r="A25" t="s">
        <v>55</v>
      </c>
      <c r="B25" s="32">
        <v>150000</v>
      </c>
      <c r="C25" s="24">
        <v>0</v>
      </c>
      <c r="D25" s="10">
        <f t="shared" si="1"/>
        <v>150000</v>
      </c>
      <c r="E25">
        <f t="shared" si="0"/>
        <v>1</v>
      </c>
      <c r="F25" s="7"/>
      <c r="G25" s="7"/>
      <c r="H25" s="7"/>
      <c r="I25" s="7"/>
      <c r="J25" s="7"/>
      <c r="K25" s="7"/>
    </row>
    <row r="26" spans="1:11" ht="13.5" customHeight="1" x14ac:dyDescent="0.25">
      <c r="A26" t="s">
        <v>56</v>
      </c>
      <c r="B26" s="7">
        <v>180000</v>
      </c>
      <c r="C26" s="24">
        <v>0</v>
      </c>
      <c r="D26" s="10">
        <f t="shared" si="1"/>
        <v>180000</v>
      </c>
      <c r="E26">
        <f t="shared" si="0"/>
        <v>1</v>
      </c>
      <c r="F26" s="7"/>
      <c r="G26" s="7"/>
      <c r="H26" s="7"/>
      <c r="I26" s="7"/>
      <c r="J26" s="7"/>
      <c r="K26" s="7"/>
    </row>
    <row r="27" spans="1:11" ht="13.5" customHeight="1" x14ac:dyDescent="0.25">
      <c r="A27" t="s">
        <v>57</v>
      </c>
      <c r="B27" s="7">
        <v>180000</v>
      </c>
      <c r="C27" s="24">
        <v>0</v>
      </c>
      <c r="D27" s="10">
        <f t="shared" si="1"/>
        <v>180000</v>
      </c>
      <c r="E27">
        <f t="shared" si="0"/>
        <v>1</v>
      </c>
      <c r="F27" s="7"/>
      <c r="G27" s="7"/>
      <c r="H27" s="7"/>
      <c r="I27" s="7"/>
      <c r="J27" s="7"/>
      <c r="K27" s="7"/>
    </row>
    <row r="28" spans="1:11" x14ac:dyDescent="0.25">
      <c r="A28" t="s">
        <v>58</v>
      </c>
      <c r="B28" s="7">
        <v>180000</v>
      </c>
      <c r="C28" s="24">
        <v>0</v>
      </c>
      <c r="D28" s="10">
        <f t="shared" si="1"/>
        <v>180000</v>
      </c>
      <c r="E28">
        <f t="shared" si="0"/>
        <v>1</v>
      </c>
    </row>
    <row r="29" spans="1:11" x14ac:dyDescent="0.25">
      <c r="A29" t="s">
        <v>44</v>
      </c>
      <c r="B29" s="7">
        <v>180000</v>
      </c>
      <c r="C29" s="24">
        <v>0</v>
      </c>
      <c r="D29" s="10">
        <f t="shared" si="1"/>
        <v>180000</v>
      </c>
      <c r="E29">
        <f t="shared" si="0"/>
        <v>1</v>
      </c>
    </row>
    <row r="30" spans="1:11" x14ac:dyDescent="0.25">
      <c r="B30" s="7">
        <v>0</v>
      </c>
      <c r="C30" s="24">
        <v>160000</v>
      </c>
      <c r="D30" s="10">
        <f t="shared" si="1"/>
        <v>-160000</v>
      </c>
      <c r="E30">
        <f>D30/G30</f>
        <v>-0.76190476190476186</v>
      </c>
      <c r="F30" s="35">
        <v>42690</v>
      </c>
      <c r="G30">
        <v>210000</v>
      </c>
    </row>
    <row r="31" spans="1:11" x14ac:dyDescent="0.25">
      <c r="B31" s="7">
        <v>0</v>
      </c>
      <c r="C31" s="24">
        <v>20.99</v>
      </c>
      <c r="D31" s="10">
        <f t="shared" si="1"/>
        <v>-20.99</v>
      </c>
      <c r="E31">
        <f>D31/G31</f>
        <v>-0.77740740740740732</v>
      </c>
      <c r="F31" s="35">
        <v>44113</v>
      </c>
      <c r="G31">
        <v>27</v>
      </c>
    </row>
    <row r="32" spans="1:11" x14ac:dyDescent="0.25">
      <c r="B32" s="7">
        <v>0</v>
      </c>
      <c r="C32" s="24">
        <v>20.99</v>
      </c>
      <c r="D32" s="10">
        <f t="shared" si="1"/>
        <v>-20.99</v>
      </c>
      <c r="E32">
        <f t="shared" ref="E32:E37" si="2">D32/G32</f>
        <v>-0.72379310344827585</v>
      </c>
      <c r="F32" s="35">
        <v>44216</v>
      </c>
      <c r="G32">
        <v>29</v>
      </c>
    </row>
    <row r="33" spans="2:9" x14ac:dyDescent="0.25">
      <c r="B33" s="7">
        <v>0</v>
      </c>
      <c r="C33" s="24">
        <v>20.99</v>
      </c>
      <c r="D33" s="10">
        <f t="shared" si="1"/>
        <v>-20.99</v>
      </c>
      <c r="E33">
        <f t="shared" si="2"/>
        <v>-0.72379310344827585</v>
      </c>
      <c r="F33" s="35">
        <v>44218</v>
      </c>
      <c r="G33">
        <v>29</v>
      </c>
    </row>
    <row r="34" spans="2:9" x14ac:dyDescent="0.25">
      <c r="B34" s="7">
        <v>0</v>
      </c>
      <c r="C34" s="24">
        <v>20.99</v>
      </c>
      <c r="D34" s="10">
        <f t="shared" si="1"/>
        <v>-20.99</v>
      </c>
      <c r="E34">
        <f t="shared" si="2"/>
        <v>-0.72379310344827585</v>
      </c>
      <c r="F34" s="35">
        <v>44236</v>
      </c>
      <c r="G34">
        <v>29</v>
      </c>
    </row>
    <row r="35" spans="2:9" x14ac:dyDescent="0.25">
      <c r="B35" s="7">
        <v>0</v>
      </c>
      <c r="C35">
        <v>23.47</v>
      </c>
      <c r="D35" s="10">
        <f t="shared" si="1"/>
        <v>-23.47</v>
      </c>
      <c r="E35">
        <f t="shared" si="2"/>
        <v>-0.80931034482758613</v>
      </c>
      <c r="F35" s="35">
        <v>44343.71875</v>
      </c>
      <c r="G35">
        <v>29</v>
      </c>
      <c r="H35">
        <v>23.47</v>
      </c>
    </row>
    <row r="36" spans="2:9" x14ac:dyDescent="0.25">
      <c r="B36" s="7">
        <v>0</v>
      </c>
      <c r="C36">
        <v>25</v>
      </c>
      <c r="D36" s="10">
        <f t="shared" si="1"/>
        <v>-25</v>
      </c>
      <c r="E36">
        <f t="shared" si="2"/>
        <v>-0.86206896551724133</v>
      </c>
      <c r="F36" s="35">
        <v>44390.396527777775</v>
      </c>
      <c r="G36">
        <v>29</v>
      </c>
      <c r="H36">
        <v>25</v>
      </c>
    </row>
    <row r="37" spans="2:9" x14ac:dyDescent="0.25">
      <c r="B37" s="7">
        <v>0</v>
      </c>
      <c r="C37">
        <v>101.46</v>
      </c>
      <c r="D37" s="10">
        <f t="shared" si="1"/>
        <v>-101.46</v>
      </c>
      <c r="E37">
        <f t="shared" si="2"/>
        <v>-3.4986206896551724</v>
      </c>
      <c r="F37" s="35">
        <v>44440.570138888892</v>
      </c>
      <c r="G37">
        <v>29</v>
      </c>
      <c r="H37">
        <v>250</v>
      </c>
      <c r="I37">
        <f>250-C37</f>
        <v>148.54000000000002</v>
      </c>
    </row>
    <row r="38" spans="2:9" x14ac:dyDescent="0.25">
      <c r="B38" s="7"/>
      <c r="C38" s="24"/>
      <c r="D38" s="10"/>
      <c r="F38" s="35">
        <v>44477.487500000003</v>
      </c>
      <c r="H38">
        <v>24</v>
      </c>
    </row>
    <row r="39" spans="2:9" x14ac:dyDescent="0.25">
      <c r="B39" s="7"/>
      <c r="C39" s="24"/>
      <c r="D39" s="10"/>
      <c r="F39" s="35">
        <v>44553.572916666664</v>
      </c>
      <c r="H39">
        <v>68.849999999999994</v>
      </c>
    </row>
    <row r="40" spans="2:9" x14ac:dyDescent="0.25">
      <c r="B40" s="7"/>
      <c r="C40" s="24"/>
      <c r="D40" s="10"/>
      <c r="F40" s="35">
        <v>44560.482638888891</v>
      </c>
      <c r="H40">
        <v>247.67</v>
      </c>
    </row>
    <row r="41" spans="2:9" x14ac:dyDescent="0.25">
      <c r="D41" s="16"/>
      <c r="E41" s="36">
        <f>SUM(E2:E40)</f>
        <v>7.7751112233404029E-5</v>
      </c>
      <c r="F41" t="s">
        <v>42</v>
      </c>
    </row>
    <row r="42" spans="2:9" x14ac:dyDescent="0.25">
      <c r="E42" s="22" t="e">
        <f>E41*#REF!</f>
        <v>#REF!</v>
      </c>
    </row>
    <row r="43" spans="2:9" x14ac:dyDescent="0.25">
      <c r="E43" t="e">
        <f>E42*1.02</f>
        <v>#REF!</v>
      </c>
    </row>
    <row r="44" spans="2:9" ht="23.25" x14ac:dyDescent="0.35">
      <c r="E44" s="23" t="s">
        <v>43</v>
      </c>
      <c r="F44" s="2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1"/>
  <sheetViews>
    <sheetView zoomScale="110" zoomScaleNormal="110" workbookViewId="0">
      <pane xSplit="4" ySplit="1" topLeftCell="E3" activePane="bottomRight" state="frozen"/>
      <selection pane="topRight" activeCell="E1" sqref="E1"/>
      <selection pane="bottomLeft" activeCell="A2" sqref="A2"/>
      <selection pane="bottomRight" activeCell="F1" sqref="F1"/>
    </sheetView>
  </sheetViews>
  <sheetFormatPr defaultRowHeight="15" x14ac:dyDescent="0.25"/>
  <cols>
    <col min="1" max="1" width="11" bestFit="1" customWidth="1"/>
    <col min="6" max="6" width="10.7109375" customWidth="1"/>
    <col min="8" max="9" width="13.140625" customWidth="1"/>
    <col min="11" max="11" width="10.28515625" bestFit="1" customWidth="1"/>
    <col min="13" max="13" width="16.7109375" customWidth="1"/>
  </cols>
  <sheetData>
    <row r="1" spans="1:14" ht="111.75" customHeight="1" x14ac:dyDescent="0.25">
      <c r="A1" s="7"/>
      <c r="B1" s="7"/>
      <c r="C1" s="7" t="s">
        <v>39</v>
      </c>
      <c r="D1" s="7" t="s">
        <v>73</v>
      </c>
      <c r="E1" s="7"/>
      <c r="F1" s="9" t="s">
        <v>74</v>
      </c>
      <c r="G1" s="7" t="s">
        <v>75</v>
      </c>
      <c r="H1" s="7" t="s">
        <v>76</v>
      </c>
      <c r="I1" s="7"/>
      <c r="J1" s="7"/>
      <c r="K1" s="7"/>
      <c r="L1" s="7"/>
      <c r="M1" s="7"/>
      <c r="N1" s="7"/>
    </row>
    <row r="2" spans="1:14" x14ac:dyDescent="0.25">
      <c r="A2" s="15" t="s">
        <v>11</v>
      </c>
      <c r="B2" s="15">
        <v>21</v>
      </c>
      <c r="C2" s="15">
        <v>16</v>
      </c>
      <c r="D2" s="15">
        <v>23</v>
      </c>
      <c r="E2" s="15"/>
      <c r="F2" s="16">
        <f>D2-C2</f>
        <v>7</v>
      </c>
      <c r="G2" s="15">
        <f>F2/C2</f>
        <v>0.4375</v>
      </c>
      <c r="H2" s="15">
        <f>IF(D2-C2&lt;=0,0,D2-C2)</f>
        <v>7</v>
      </c>
      <c r="I2" s="40"/>
      <c r="J2" s="15"/>
      <c r="K2" s="38">
        <v>44560</v>
      </c>
    </row>
    <row r="3" spans="1:14" x14ac:dyDescent="0.25">
      <c r="A3" s="15" t="s">
        <v>12</v>
      </c>
      <c r="B3" s="15">
        <v>21</v>
      </c>
      <c r="C3" s="15">
        <v>16</v>
      </c>
      <c r="D3" s="26">
        <v>23</v>
      </c>
      <c r="E3" s="26"/>
      <c r="F3" s="16">
        <f t="shared" ref="F3:F35" si="0">D3-C3</f>
        <v>7</v>
      </c>
      <c r="G3" s="15">
        <f>F3/C3</f>
        <v>0.4375</v>
      </c>
      <c r="H3" s="15">
        <f t="shared" ref="H3:H35" si="1">IF(D3-C3&lt;=0,0,D3-C3)</f>
        <v>7</v>
      </c>
      <c r="I3" s="40"/>
      <c r="J3" s="15"/>
      <c r="K3" s="38">
        <v>44560</v>
      </c>
    </row>
    <row r="4" spans="1:14" x14ac:dyDescent="0.25">
      <c r="A4" s="15" t="s">
        <v>13</v>
      </c>
      <c r="B4" s="15">
        <v>21</v>
      </c>
      <c r="C4" s="15">
        <v>16</v>
      </c>
      <c r="D4" s="26">
        <v>23</v>
      </c>
      <c r="E4" s="26"/>
      <c r="F4" s="16">
        <f t="shared" si="0"/>
        <v>7</v>
      </c>
      <c r="G4" s="15">
        <f>F4/C4</f>
        <v>0.4375</v>
      </c>
      <c r="H4" s="15">
        <f t="shared" si="1"/>
        <v>7</v>
      </c>
      <c r="I4" s="40"/>
      <c r="J4" s="15"/>
      <c r="K4" s="15" t="s">
        <v>110</v>
      </c>
    </row>
    <row r="5" spans="1:14" x14ac:dyDescent="0.25">
      <c r="A5" s="15" t="s">
        <v>14</v>
      </c>
      <c r="B5" s="15">
        <v>21</v>
      </c>
      <c r="C5" s="15">
        <v>16</v>
      </c>
      <c r="D5" s="26">
        <v>16</v>
      </c>
      <c r="E5" s="26"/>
      <c r="F5" s="16">
        <f t="shared" si="0"/>
        <v>0</v>
      </c>
      <c r="G5" s="15">
        <f>F5/C5</f>
        <v>0</v>
      </c>
      <c r="H5" s="15">
        <f t="shared" si="1"/>
        <v>0</v>
      </c>
      <c r="I5" s="40"/>
      <c r="J5" s="15"/>
      <c r="K5" s="15"/>
    </row>
    <row r="6" spans="1:14" x14ac:dyDescent="0.25">
      <c r="A6" s="15" t="s">
        <v>15</v>
      </c>
      <c r="B6" s="15">
        <v>23</v>
      </c>
      <c r="C6" s="21">
        <v>18</v>
      </c>
      <c r="D6" s="26">
        <v>23</v>
      </c>
      <c r="E6" s="26"/>
      <c r="F6" s="16">
        <f t="shared" si="0"/>
        <v>5</v>
      </c>
      <c r="G6" s="15">
        <f>F6/C6</f>
        <v>0.27777777777777779</v>
      </c>
      <c r="H6" s="15">
        <f t="shared" si="1"/>
        <v>5</v>
      </c>
      <c r="I6" s="40"/>
      <c r="J6" s="15"/>
      <c r="K6" s="15" t="s">
        <v>108</v>
      </c>
    </row>
    <row r="7" spans="1:14" x14ac:dyDescent="0.25">
      <c r="A7" s="15" t="s">
        <v>16</v>
      </c>
      <c r="B7" s="15">
        <v>23</v>
      </c>
      <c r="C7" s="21">
        <v>18</v>
      </c>
      <c r="D7" s="26">
        <v>23</v>
      </c>
      <c r="E7" s="26"/>
      <c r="F7" s="16">
        <f t="shared" si="0"/>
        <v>5</v>
      </c>
      <c r="G7" s="15">
        <f>F7/C7</f>
        <v>0.27777777777777779</v>
      </c>
      <c r="H7" s="15">
        <f t="shared" si="1"/>
        <v>5</v>
      </c>
      <c r="I7" s="40"/>
      <c r="J7" s="15"/>
      <c r="K7" s="15" t="s">
        <v>108</v>
      </c>
    </row>
    <row r="8" spans="1:14" x14ac:dyDescent="0.25">
      <c r="A8" s="15" t="s">
        <v>17</v>
      </c>
      <c r="B8" s="15">
        <v>23</v>
      </c>
      <c r="C8" s="21">
        <v>18</v>
      </c>
      <c r="D8" s="26">
        <v>23</v>
      </c>
      <c r="E8" s="26"/>
      <c r="F8" s="16">
        <f t="shared" si="0"/>
        <v>5</v>
      </c>
      <c r="G8" s="15">
        <f>F8/C8</f>
        <v>0.27777777777777779</v>
      </c>
      <c r="H8" s="15">
        <f t="shared" si="1"/>
        <v>5</v>
      </c>
      <c r="I8" s="40"/>
      <c r="J8" s="15"/>
      <c r="K8" s="15" t="s">
        <v>109</v>
      </c>
    </row>
    <row r="9" spans="1:14" x14ac:dyDescent="0.25">
      <c r="A9" s="15" t="s">
        <v>18</v>
      </c>
      <c r="B9" s="15">
        <v>23</v>
      </c>
      <c r="C9" s="21">
        <v>18</v>
      </c>
      <c r="D9" s="26">
        <v>23</v>
      </c>
      <c r="E9" s="26"/>
      <c r="F9" s="16">
        <f t="shared" si="0"/>
        <v>5</v>
      </c>
      <c r="G9" s="15">
        <f>F9/C9</f>
        <v>0.27777777777777779</v>
      </c>
      <c r="H9" s="15">
        <f t="shared" si="1"/>
        <v>5</v>
      </c>
      <c r="I9" s="40"/>
      <c r="J9" s="15"/>
      <c r="K9" s="15" t="s">
        <v>107</v>
      </c>
    </row>
    <row r="10" spans="1:14" x14ac:dyDescent="0.25">
      <c r="A10" s="15" t="s">
        <v>19</v>
      </c>
      <c r="B10" s="15">
        <v>24.5</v>
      </c>
      <c r="C10" s="15">
        <v>19</v>
      </c>
      <c r="D10" s="26">
        <v>23</v>
      </c>
      <c r="E10" s="26"/>
      <c r="F10" s="16">
        <f t="shared" si="0"/>
        <v>4</v>
      </c>
      <c r="G10" s="15">
        <f>F10/C10</f>
        <v>0.21052631578947367</v>
      </c>
      <c r="H10" s="15">
        <f t="shared" si="1"/>
        <v>4</v>
      </c>
      <c r="I10" s="40"/>
      <c r="J10" s="15"/>
      <c r="K10" s="15" t="s">
        <v>107</v>
      </c>
    </row>
    <row r="11" spans="1:14" x14ac:dyDescent="0.25">
      <c r="A11" s="15" t="s">
        <v>20</v>
      </c>
      <c r="B11" s="15">
        <v>24.5</v>
      </c>
      <c r="C11" s="15">
        <v>19</v>
      </c>
      <c r="D11" s="26">
        <v>23</v>
      </c>
      <c r="E11" s="26"/>
      <c r="F11" s="16">
        <f t="shared" si="0"/>
        <v>4</v>
      </c>
      <c r="G11" s="15">
        <f>F11/C11</f>
        <v>0.21052631578947367</v>
      </c>
      <c r="H11" s="15">
        <f t="shared" si="1"/>
        <v>4</v>
      </c>
      <c r="I11" s="40"/>
      <c r="J11" s="15"/>
      <c r="K11" s="15" t="s">
        <v>107</v>
      </c>
    </row>
    <row r="12" spans="1:14" x14ac:dyDescent="0.25">
      <c r="A12" s="15" t="s">
        <v>21</v>
      </c>
      <c r="B12" s="15">
        <v>24.5</v>
      </c>
      <c r="C12" s="15">
        <v>19</v>
      </c>
      <c r="D12" s="26">
        <v>23</v>
      </c>
      <c r="E12" s="26"/>
      <c r="F12" s="16">
        <f t="shared" si="0"/>
        <v>4</v>
      </c>
      <c r="G12" s="15">
        <f>F12/C12</f>
        <v>0.21052631578947367</v>
      </c>
      <c r="H12" s="15">
        <f t="shared" si="1"/>
        <v>4</v>
      </c>
      <c r="I12" s="40"/>
      <c r="J12" s="15"/>
      <c r="K12" s="15" t="s">
        <v>107</v>
      </c>
      <c r="M12" s="35"/>
    </row>
    <row r="13" spans="1:14" x14ac:dyDescent="0.25">
      <c r="A13" s="15" t="s">
        <v>22</v>
      </c>
      <c r="B13" s="15">
        <v>24.5</v>
      </c>
      <c r="C13" s="15">
        <v>19</v>
      </c>
      <c r="D13" s="26">
        <v>23</v>
      </c>
      <c r="E13" s="26"/>
      <c r="F13" s="16">
        <f t="shared" si="0"/>
        <v>4</v>
      </c>
      <c r="G13" s="15">
        <f>F13/C13</f>
        <v>0.21052631578947367</v>
      </c>
      <c r="H13" s="15">
        <f t="shared" si="1"/>
        <v>4</v>
      </c>
      <c r="I13" s="40"/>
      <c r="J13" s="15"/>
      <c r="K13" s="15" t="s">
        <v>107</v>
      </c>
      <c r="M13" s="35"/>
    </row>
    <row r="14" spans="1:14" x14ac:dyDescent="0.25">
      <c r="A14" s="15" t="s">
        <v>23</v>
      </c>
      <c r="B14" s="15">
        <v>25.5</v>
      </c>
      <c r="C14" s="21">
        <v>20</v>
      </c>
      <c r="D14" s="26">
        <v>23</v>
      </c>
      <c r="E14" s="26"/>
      <c r="F14" s="16">
        <f t="shared" si="0"/>
        <v>3</v>
      </c>
      <c r="G14" s="15">
        <f>F14/C14</f>
        <v>0.15</v>
      </c>
      <c r="H14" s="15">
        <f t="shared" si="1"/>
        <v>3</v>
      </c>
      <c r="I14" s="40"/>
      <c r="J14" s="15"/>
      <c r="K14" s="15" t="s">
        <v>107</v>
      </c>
      <c r="M14" s="35"/>
    </row>
    <row r="15" spans="1:14" x14ac:dyDescent="0.25">
      <c r="A15" s="15" t="s">
        <v>24</v>
      </c>
      <c r="B15" s="15">
        <v>25.5</v>
      </c>
      <c r="C15" s="21">
        <v>20</v>
      </c>
      <c r="D15" s="26">
        <v>23</v>
      </c>
      <c r="E15" s="26"/>
      <c r="F15" s="16">
        <f t="shared" si="0"/>
        <v>3</v>
      </c>
      <c r="G15" s="15">
        <f>F15/C15</f>
        <v>0.15</v>
      </c>
      <c r="H15" s="15">
        <f t="shared" si="1"/>
        <v>3</v>
      </c>
      <c r="I15" s="40"/>
      <c r="J15" s="15"/>
      <c r="K15" s="15" t="s">
        <v>107</v>
      </c>
      <c r="M15" s="35"/>
    </row>
    <row r="16" spans="1:14" x14ac:dyDescent="0.25">
      <c r="A16" s="15" t="s">
        <v>25</v>
      </c>
      <c r="B16" s="15">
        <v>25.5</v>
      </c>
      <c r="C16" s="21">
        <v>20</v>
      </c>
      <c r="D16" s="26">
        <v>23</v>
      </c>
      <c r="E16" s="44" t="s">
        <v>104</v>
      </c>
      <c r="F16" s="16">
        <f t="shared" si="0"/>
        <v>3</v>
      </c>
      <c r="G16" s="15">
        <f>F16/C16</f>
        <v>0.15</v>
      </c>
      <c r="H16" s="15">
        <f t="shared" si="1"/>
        <v>3</v>
      </c>
      <c r="I16" s="40"/>
      <c r="J16" s="15"/>
      <c r="K16" s="15" t="s">
        <v>107</v>
      </c>
    </row>
    <row r="17" spans="1:23" x14ac:dyDescent="0.25">
      <c r="A17" s="15" t="s">
        <v>26</v>
      </c>
      <c r="B17" s="15">
        <v>25.5</v>
      </c>
      <c r="C17" s="21">
        <v>20</v>
      </c>
      <c r="D17" s="26">
        <v>23</v>
      </c>
      <c r="E17" s="44" t="s">
        <v>104</v>
      </c>
      <c r="F17" s="16">
        <f t="shared" si="0"/>
        <v>3</v>
      </c>
      <c r="G17" s="15">
        <f>F17/C17</f>
        <v>0.15</v>
      </c>
      <c r="H17" s="15">
        <f t="shared" si="1"/>
        <v>3</v>
      </c>
      <c r="I17" s="40"/>
      <c r="J17" s="15"/>
      <c r="K17" s="15" t="s">
        <v>107</v>
      </c>
    </row>
    <row r="18" spans="1:23" x14ac:dyDescent="0.25">
      <c r="A18" s="15" t="s">
        <v>27</v>
      </c>
      <c r="B18" s="15">
        <v>27</v>
      </c>
      <c r="C18" s="15">
        <v>21</v>
      </c>
      <c r="D18" s="26">
        <v>23</v>
      </c>
      <c r="E18" s="44" t="s">
        <v>104</v>
      </c>
      <c r="F18" s="16">
        <f t="shared" si="0"/>
        <v>2</v>
      </c>
      <c r="G18" s="15">
        <f>F18/C18</f>
        <v>9.5238095238095233E-2</v>
      </c>
      <c r="H18" s="15">
        <f t="shared" si="1"/>
        <v>2</v>
      </c>
      <c r="I18" s="40"/>
      <c r="J18" s="15"/>
      <c r="K18" s="15" t="s">
        <v>107</v>
      </c>
    </row>
    <row r="19" spans="1:23" x14ac:dyDescent="0.25">
      <c r="A19" s="15" t="s">
        <v>28</v>
      </c>
      <c r="B19" s="15">
        <v>27</v>
      </c>
      <c r="C19" s="15">
        <v>21</v>
      </c>
      <c r="D19" s="26">
        <v>23</v>
      </c>
      <c r="E19" s="44" t="s">
        <v>104</v>
      </c>
      <c r="F19" s="16">
        <f t="shared" si="0"/>
        <v>2</v>
      </c>
      <c r="G19" s="15">
        <f>F19/C19</f>
        <v>9.5238095238095233E-2</v>
      </c>
      <c r="H19" s="15">
        <f t="shared" si="1"/>
        <v>2</v>
      </c>
      <c r="I19" s="40"/>
      <c r="J19" s="15"/>
      <c r="K19" s="15" t="s">
        <v>106</v>
      </c>
    </row>
    <row r="20" spans="1:23" x14ac:dyDescent="0.25">
      <c r="A20" s="15" t="s">
        <v>29</v>
      </c>
      <c r="B20" s="15">
        <v>27</v>
      </c>
      <c r="C20" s="15">
        <v>21</v>
      </c>
      <c r="D20" s="26">
        <v>23</v>
      </c>
      <c r="E20" s="44" t="s">
        <v>104</v>
      </c>
      <c r="F20" s="16">
        <f t="shared" si="0"/>
        <v>2</v>
      </c>
      <c r="G20" s="15">
        <f>F20/C20</f>
        <v>9.5238095238095233E-2</v>
      </c>
      <c r="H20" s="15">
        <f t="shared" si="1"/>
        <v>2</v>
      </c>
      <c r="I20" s="40"/>
      <c r="J20" s="15"/>
      <c r="K20" s="15" t="s">
        <v>105</v>
      </c>
    </row>
    <row r="21" spans="1:23" x14ac:dyDescent="0.25">
      <c r="A21" s="15" t="s">
        <v>30</v>
      </c>
      <c r="B21" s="15">
        <v>27</v>
      </c>
      <c r="C21" s="15">
        <v>21</v>
      </c>
      <c r="D21" s="26">
        <v>20.58</v>
      </c>
      <c r="E21" s="44" t="s">
        <v>103</v>
      </c>
      <c r="F21" s="16">
        <f t="shared" si="0"/>
        <v>-0.42000000000000171</v>
      </c>
      <c r="G21" s="15">
        <f>F21/C21</f>
        <v>-2.000000000000008E-2</v>
      </c>
      <c r="H21" s="15">
        <f t="shared" si="1"/>
        <v>0</v>
      </c>
      <c r="I21" s="40"/>
      <c r="J21" s="15"/>
      <c r="K21" s="15" t="s">
        <v>102</v>
      </c>
    </row>
    <row r="22" spans="1:23" x14ac:dyDescent="0.25">
      <c r="A22" s="38">
        <v>44112</v>
      </c>
      <c r="B22" s="15"/>
      <c r="C22" s="15"/>
      <c r="D22" s="26">
        <v>0.41</v>
      </c>
      <c r="E22" s="26"/>
      <c r="F22" s="16"/>
      <c r="G22" s="15"/>
      <c r="H22" s="15"/>
      <c r="I22" s="40"/>
      <c r="J22" s="15"/>
      <c r="K22" s="15"/>
    </row>
    <row r="23" spans="1:23" x14ac:dyDescent="0.25">
      <c r="A23" s="42" t="s">
        <v>31</v>
      </c>
      <c r="B23" s="15">
        <v>29</v>
      </c>
      <c r="C23" s="21">
        <v>23</v>
      </c>
      <c r="D23" s="39">
        <v>21</v>
      </c>
      <c r="E23" s="44" t="s">
        <v>103</v>
      </c>
      <c r="F23" s="16">
        <f t="shared" si="0"/>
        <v>-2</v>
      </c>
      <c r="G23" s="15">
        <f>F23/C23</f>
        <v>-8.6956521739130432E-2</v>
      </c>
      <c r="H23" s="15">
        <f t="shared" si="1"/>
        <v>0</v>
      </c>
      <c r="I23" s="40"/>
      <c r="J23" s="15"/>
      <c r="K23" s="15" t="s">
        <v>98</v>
      </c>
    </row>
    <row r="24" spans="1:23" x14ac:dyDescent="0.25">
      <c r="A24" s="38">
        <v>44217</v>
      </c>
      <c r="B24" s="15"/>
      <c r="C24" s="21"/>
      <c r="D24" s="41">
        <v>21</v>
      </c>
      <c r="E24" s="41"/>
      <c r="F24" s="16"/>
      <c r="G24" s="15"/>
      <c r="H24" s="15"/>
      <c r="I24" s="40">
        <f>D24+F23</f>
        <v>19</v>
      </c>
      <c r="J24" s="15">
        <f>I24-K24</f>
        <v>0</v>
      </c>
      <c r="K24" s="15">
        <v>19</v>
      </c>
    </row>
    <row r="25" spans="1:23" x14ac:dyDescent="0.25">
      <c r="A25" s="38">
        <v>44235</v>
      </c>
      <c r="B25" s="15"/>
      <c r="C25" s="21"/>
      <c r="D25" s="41">
        <v>21</v>
      </c>
      <c r="E25" s="41"/>
      <c r="F25" s="16"/>
      <c r="G25" s="15"/>
      <c r="H25" s="15"/>
      <c r="I25" s="40">
        <f>D25</f>
        <v>21</v>
      </c>
      <c r="J25" s="15">
        <f>I25-K25-L25</f>
        <v>0</v>
      </c>
      <c r="K25" s="15">
        <v>4</v>
      </c>
      <c r="L25">
        <v>17</v>
      </c>
    </row>
    <row r="26" spans="1:23" x14ac:dyDescent="0.25">
      <c r="A26" s="42" t="s">
        <v>32</v>
      </c>
      <c r="B26" s="15">
        <v>29</v>
      </c>
      <c r="C26" s="21">
        <v>23</v>
      </c>
      <c r="D26" s="39">
        <v>23</v>
      </c>
      <c r="E26" s="45" t="s">
        <v>103</v>
      </c>
      <c r="F26" s="16">
        <f t="shared" si="0"/>
        <v>0</v>
      </c>
      <c r="G26" s="15">
        <f>F26/C26</f>
        <v>0</v>
      </c>
      <c r="H26" s="15">
        <f t="shared" si="1"/>
        <v>0</v>
      </c>
      <c r="I26" s="40"/>
      <c r="J26" s="15"/>
      <c r="K26" s="15" t="s">
        <v>99</v>
      </c>
    </row>
    <row r="27" spans="1:23" x14ac:dyDescent="0.25">
      <c r="A27" s="42" t="s">
        <v>33</v>
      </c>
      <c r="B27" s="15">
        <v>29</v>
      </c>
      <c r="C27" s="21">
        <v>23</v>
      </c>
      <c r="D27" s="33">
        <v>24.52</v>
      </c>
      <c r="E27" s="33"/>
      <c r="F27" s="16">
        <f t="shared" si="0"/>
        <v>1.5199999999999996</v>
      </c>
      <c r="G27" s="15">
        <f>F27/C27</f>
        <v>6.6086956521739113E-2</v>
      </c>
      <c r="H27" s="15">
        <f t="shared" si="1"/>
        <v>1.5199999999999996</v>
      </c>
      <c r="I27" s="40">
        <f>D27-C27</f>
        <v>1.5199999999999996</v>
      </c>
      <c r="J27" s="15">
        <f>I27-L27</f>
        <v>0</v>
      </c>
      <c r="K27" s="15" t="s">
        <v>100</v>
      </c>
      <c r="L27">
        <v>1.52</v>
      </c>
    </row>
    <row r="28" spans="1:23" x14ac:dyDescent="0.25">
      <c r="A28" s="38">
        <v>44440</v>
      </c>
      <c r="B28" s="15"/>
      <c r="C28" s="21"/>
      <c r="D28" s="33">
        <v>245</v>
      </c>
      <c r="E28" s="33"/>
      <c r="F28" s="16"/>
      <c r="G28" s="15"/>
      <c r="H28" s="15"/>
      <c r="I28" s="40">
        <f>D28</f>
        <v>245</v>
      </c>
      <c r="J28" s="15">
        <f>I28-L28-M28-N28-O28-P28-Q28-R28-S28-T28-U28-V28-W28</f>
        <v>0</v>
      </c>
      <c r="K28" s="15"/>
      <c r="L28">
        <v>4.4800000000000004</v>
      </c>
      <c r="M28">
        <v>23</v>
      </c>
      <c r="N28">
        <v>23</v>
      </c>
      <c r="O28">
        <v>23</v>
      </c>
      <c r="P28">
        <v>23</v>
      </c>
      <c r="Q28">
        <v>23</v>
      </c>
      <c r="R28">
        <v>23</v>
      </c>
      <c r="S28">
        <v>23</v>
      </c>
      <c r="T28">
        <v>23</v>
      </c>
      <c r="U28">
        <v>23</v>
      </c>
      <c r="V28">
        <v>23</v>
      </c>
      <c r="W28">
        <v>10.52</v>
      </c>
    </row>
    <row r="29" spans="1:23" x14ac:dyDescent="0.25">
      <c r="A29" s="42" t="s">
        <v>34</v>
      </c>
      <c r="B29" s="15">
        <v>29</v>
      </c>
      <c r="C29" s="21">
        <v>23</v>
      </c>
      <c r="D29" s="26">
        <v>23.52</v>
      </c>
      <c r="E29" s="43" t="s">
        <v>103</v>
      </c>
      <c r="F29" s="16">
        <f t="shared" si="0"/>
        <v>0.51999999999999957</v>
      </c>
      <c r="G29" s="15">
        <f>F29/C29</f>
        <v>2.2608695652173893E-2</v>
      </c>
      <c r="H29" s="15">
        <f t="shared" si="1"/>
        <v>0.51999999999999957</v>
      </c>
      <c r="I29" s="40">
        <f>H29</f>
        <v>0.51999999999999957</v>
      </c>
      <c r="J29" s="15">
        <f>I29-L29</f>
        <v>0</v>
      </c>
      <c r="K29" s="15" t="s">
        <v>101</v>
      </c>
      <c r="L29">
        <v>0.52</v>
      </c>
    </row>
    <row r="30" spans="1:23" x14ac:dyDescent="0.25">
      <c r="A30" s="38" t="s">
        <v>97</v>
      </c>
      <c r="B30" s="15"/>
      <c r="C30" s="21"/>
      <c r="D30" s="26">
        <v>67.47</v>
      </c>
      <c r="E30" s="26"/>
      <c r="F30" s="16"/>
      <c r="G30" s="15"/>
      <c r="H30" s="15"/>
      <c r="I30" s="40">
        <f>D30</f>
        <v>67.47</v>
      </c>
      <c r="J30" s="15">
        <f>I30-L30-M30-N30-O30</f>
        <v>0</v>
      </c>
      <c r="K30" s="15"/>
      <c r="L30">
        <v>11.96</v>
      </c>
      <c r="M30">
        <v>23</v>
      </c>
      <c r="N30">
        <v>23</v>
      </c>
      <c r="O30">
        <v>9.51</v>
      </c>
    </row>
    <row r="31" spans="1:23" x14ac:dyDescent="0.25">
      <c r="A31" s="15" t="s">
        <v>96</v>
      </c>
      <c r="B31" s="15"/>
      <c r="C31" s="21"/>
      <c r="D31" s="26">
        <v>242.72</v>
      </c>
      <c r="E31" s="26"/>
      <c r="F31" s="16"/>
      <c r="G31" s="15"/>
      <c r="H31" s="15">
        <f>D31</f>
        <v>242.72</v>
      </c>
      <c r="I31" s="40">
        <f>H31</f>
        <v>242.72</v>
      </c>
      <c r="J31" s="15">
        <f>I31-L31-M31-N31</f>
        <v>183.23</v>
      </c>
      <c r="K31" s="15"/>
      <c r="L31">
        <v>13.49</v>
      </c>
      <c r="M31">
        <v>23</v>
      </c>
      <c r="N31">
        <v>23</v>
      </c>
    </row>
    <row r="32" spans="1:23" x14ac:dyDescent="0.25">
      <c r="A32" s="15" t="s">
        <v>35</v>
      </c>
      <c r="B32" s="15">
        <v>32</v>
      </c>
      <c r="C32" s="15">
        <v>25</v>
      </c>
      <c r="D32" s="26">
        <v>25</v>
      </c>
      <c r="E32" s="44" t="s">
        <v>103</v>
      </c>
      <c r="F32" s="16">
        <f t="shared" si="0"/>
        <v>0</v>
      </c>
      <c r="G32" s="15">
        <f>F32/C32</f>
        <v>0</v>
      </c>
      <c r="H32" s="15">
        <f t="shared" si="1"/>
        <v>0</v>
      </c>
      <c r="I32" s="15"/>
      <c r="J32" s="15"/>
      <c r="K32" s="15"/>
    </row>
    <row r="33" spans="1:11" x14ac:dyDescent="0.25">
      <c r="A33" s="15" t="s">
        <v>36</v>
      </c>
      <c r="B33" s="15">
        <v>32</v>
      </c>
      <c r="C33" s="15">
        <v>25</v>
      </c>
      <c r="D33" s="26">
        <v>25</v>
      </c>
      <c r="E33" s="44" t="s">
        <v>103</v>
      </c>
      <c r="F33" s="16">
        <f t="shared" si="0"/>
        <v>0</v>
      </c>
      <c r="G33" s="15">
        <f>F33/C33</f>
        <v>0</v>
      </c>
      <c r="H33" s="15">
        <f t="shared" si="1"/>
        <v>0</v>
      </c>
      <c r="I33" s="15"/>
      <c r="J33" s="15"/>
      <c r="K33" s="15"/>
    </row>
    <row r="34" spans="1:11" x14ac:dyDescent="0.25">
      <c r="A34" s="15" t="s">
        <v>37</v>
      </c>
      <c r="B34" s="15">
        <v>32</v>
      </c>
      <c r="C34" s="15">
        <v>25</v>
      </c>
      <c r="D34" s="26">
        <v>25</v>
      </c>
      <c r="E34" s="44" t="s">
        <v>103</v>
      </c>
      <c r="F34" s="16">
        <f t="shared" si="0"/>
        <v>0</v>
      </c>
      <c r="G34" s="15">
        <f>F34/C34</f>
        <v>0</v>
      </c>
      <c r="H34" s="15">
        <f t="shared" si="1"/>
        <v>0</v>
      </c>
      <c r="I34" s="15"/>
      <c r="J34" s="15"/>
      <c r="K34" s="15"/>
    </row>
    <row r="35" spans="1:11" x14ac:dyDescent="0.25">
      <c r="A35" s="15" t="s">
        <v>38</v>
      </c>
      <c r="B35" s="15">
        <v>32</v>
      </c>
      <c r="C35" s="15">
        <v>25</v>
      </c>
      <c r="D35" s="26">
        <v>25</v>
      </c>
      <c r="E35" s="44" t="s">
        <v>103</v>
      </c>
      <c r="F35" s="16">
        <f t="shared" si="0"/>
        <v>0</v>
      </c>
      <c r="G35" s="15">
        <f>F35/C35</f>
        <v>0</v>
      </c>
      <c r="H35" s="15">
        <f t="shared" si="1"/>
        <v>0</v>
      </c>
      <c r="I35" s="15"/>
      <c r="J35" s="15"/>
      <c r="K35" s="15"/>
    </row>
    <row r="36" spans="1:11" x14ac:dyDescent="0.25">
      <c r="A36" s="15"/>
      <c r="B36" s="15"/>
      <c r="C36" s="22"/>
      <c r="D36" s="15"/>
      <c r="E36" s="15"/>
      <c r="F36" s="16"/>
      <c r="G36" s="22"/>
      <c r="H36" s="38"/>
      <c r="I36" s="38"/>
      <c r="J36" s="22"/>
      <c r="K36" s="15"/>
    </row>
    <row r="37" spans="1:11" x14ac:dyDescent="0.25">
      <c r="A37" s="15"/>
      <c r="B37" s="15"/>
      <c r="C37" s="22"/>
      <c r="F37" s="16"/>
      <c r="G37" s="22"/>
      <c r="H37" s="35"/>
      <c r="I37" s="35"/>
      <c r="J37" s="22"/>
      <c r="K37" s="15"/>
    </row>
    <row r="38" spans="1:11" x14ac:dyDescent="0.25">
      <c r="F38" s="16"/>
      <c r="G38" s="22"/>
    </row>
    <row r="39" spans="1:11" x14ac:dyDescent="0.25">
      <c r="G39" s="22"/>
    </row>
    <row r="40" spans="1:11" x14ac:dyDescent="0.25">
      <c r="G40" s="22"/>
    </row>
    <row r="41" spans="1:11" ht="23.25" x14ac:dyDescent="0.35">
      <c r="G41" s="23" t="s">
        <v>43</v>
      </c>
      <c r="H41" s="23"/>
      <c r="I41" s="23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G11" sqref="G11"/>
    </sheetView>
  </sheetViews>
  <sheetFormatPr defaultRowHeight="15" x14ac:dyDescent="0.25"/>
  <cols>
    <col min="1" max="1" width="12.7109375" customWidth="1"/>
    <col min="5" max="5" width="17.42578125" customWidth="1"/>
  </cols>
  <sheetData>
    <row r="1" spans="1:14" x14ac:dyDescent="0.25">
      <c r="A1" s="1">
        <v>43147</v>
      </c>
      <c r="B1" s="2">
        <v>8870</v>
      </c>
      <c r="C1" s="2">
        <v>795</v>
      </c>
      <c r="D1" s="2">
        <v>14</v>
      </c>
      <c r="E1" s="3">
        <v>43146.681250000001</v>
      </c>
      <c r="F1" s="2">
        <v>5</v>
      </c>
      <c r="G1" s="2">
        <v>4.9000000000000004</v>
      </c>
      <c r="H1" s="2">
        <v>0.05</v>
      </c>
      <c r="I1" s="4" t="s">
        <v>0</v>
      </c>
      <c r="J1" s="37" t="s">
        <v>1</v>
      </c>
      <c r="K1" s="37"/>
      <c r="L1" s="2">
        <v>12886003</v>
      </c>
      <c r="M1" s="2">
        <v>1867051619</v>
      </c>
      <c r="N1" s="4"/>
    </row>
    <row r="2" spans="1:14" x14ac:dyDescent="0.25">
      <c r="A2" s="1">
        <v>43339</v>
      </c>
      <c r="B2" s="2">
        <v>11400</v>
      </c>
      <c r="C2" s="2">
        <v>795</v>
      </c>
      <c r="D2" s="2">
        <v>14</v>
      </c>
      <c r="E2" s="3">
        <v>43336.584027777775</v>
      </c>
      <c r="F2" s="2">
        <v>6.96</v>
      </c>
      <c r="G2" s="2">
        <v>6.82</v>
      </c>
      <c r="H2" s="2">
        <v>7.0000000000000007E-2</v>
      </c>
      <c r="I2" s="4" t="s">
        <v>0</v>
      </c>
      <c r="J2" s="37" t="s">
        <v>1</v>
      </c>
      <c r="K2" s="37"/>
      <c r="L2" s="2">
        <v>12886003</v>
      </c>
      <c r="M2" s="2">
        <v>2114938311</v>
      </c>
      <c r="N2" s="4"/>
    </row>
    <row r="3" spans="1:14" x14ac:dyDescent="0.25">
      <c r="A3" s="1">
        <v>43437</v>
      </c>
      <c r="B3" s="2">
        <v>10527</v>
      </c>
      <c r="C3" s="2">
        <v>795</v>
      </c>
      <c r="D3" s="2">
        <v>14</v>
      </c>
      <c r="E3" s="3">
        <v>43435.518055555556</v>
      </c>
      <c r="F3" s="2">
        <v>5</v>
      </c>
      <c r="G3" s="2">
        <v>4.9000000000000004</v>
      </c>
      <c r="H3" s="2">
        <v>0.05</v>
      </c>
      <c r="I3" s="4" t="s">
        <v>0</v>
      </c>
      <c r="J3" s="37" t="s">
        <v>1</v>
      </c>
      <c r="K3" s="37"/>
      <c r="L3" s="2">
        <v>12886003</v>
      </c>
      <c r="M3" s="2">
        <v>2245228214</v>
      </c>
      <c r="N3" s="4"/>
    </row>
    <row r="4" spans="1:14" x14ac:dyDescent="0.25">
      <c r="A4" s="1">
        <v>43580</v>
      </c>
      <c r="B4" s="2">
        <v>8718</v>
      </c>
      <c r="C4" s="2">
        <v>795</v>
      </c>
      <c r="D4" s="2">
        <v>14</v>
      </c>
      <c r="E4" s="3">
        <v>43579.44027777778</v>
      </c>
      <c r="F4" s="2">
        <v>2</v>
      </c>
      <c r="G4" s="2">
        <v>1.96</v>
      </c>
      <c r="H4" s="2">
        <v>0.02</v>
      </c>
      <c r="I4" s="4" t="s">
        <v>0</v>
      </c>
      <c r="J4" s="37" t="s">
        <v>1</v>
      </c>
      <c r="K4" s="37"/>
      <c r="L4" s="2">
        <v>12886003</v>
      </c>
      <c r="M4" s="2">
        <v>2436307136</v>
      </c>
      <c r="N4" s="4"/>
    </row>
    <row r="5" spans="1:14" x14ac:dyDescent="0.25">
      <c r="A5" s="1">
        <v>43647</v>
      </c>
      <c r="B5" s="2">
        <v>7971</v>
      </c>
      <c r="C5" s="2">
        <v>795</v>
      </c>
      <c r="D5" s="2">
        <v>14</v>
      </c>
      <c r="E5" s="3">
        <v>43645.522916666669</v>
      </c>
      <c r="F5" s="2">
        <v>20</v>
      </c>
      <c r="G5" s="2">
        <v>19.600000000000001</v>
      </c>
      <c r="H5" s="2">
        <v>0.2</v>
      </c>
      <c r="I5" s="4" t="s">
        <v>0</v>
      </c>
      <c r="J5" s="37" t="s">
        <v>1</v>
      </c>
      <c r="K5" s="37"/>
      <c r="L5" s="2">
        <v>12886003</v>
      </c>
      <c r="M5" s="2">
        <v>2523182899</v>
      </c>
      <c r="N5" s="4"/>
    </row>
    <row r="6" spans="1:14" x14ac:dyDescent="0.25">
      <c r="A6" s="1">
        <v>44365</v>
      </c>
      <c r="B6" s="2">
        <v>7033</v>
      </c>
      <c r="C6" s="2">
        <v>795</v>
      </c>
      <c r="D6" s="2">
        <v>14</v>
      </c>
      <c r="E6" s="3">
        <v>44364.530555555553</v>
      </c>
      <c r="F6" s="2">
        <v>1.96</v>
      </c>
      <c r="G6" s="2">
        <v>1.92</v>
      </c>
      <c r="H6" s="2">
        <v>0.02</v>
      </c>
      <c r="I6" s="4" t="s">
        <v>0</v>
      </c>
      <c r="J6" s="37" t="s">
        <v>1</v>
      </c>
      <c r="K6" s="37"/>
      <c r="L6" s="2">
        <v>12886003</v>
      </c>
      <c r="M6" s="2">
        <v>3486835891</v>
      </c>
      <c r="N6" s="2">
        <v>5341</v>
      </c>
    </row>
    <row r="7" spans="1:14" x14ac:dyDescent="0.25">
      <c r="A7" s="1">
        <v>44529</v>
      </c>
      <c r="B7" s="2">
        <v>9434</v>
      </c>
      <c r="C7" s="2">
        <v>795</v>
      </c>
      <c r="D7" s="2">
        <v>14</v>
      </c>
      <c r="E7" s="3">
        <v>44526.626388888886</v>
      </c>
      <c r="F7" s="2">
        <v>10</v>
      </c>
      <c r="G7" s="2">
        <v>9.8000000000000007</v>
      </c>
      <c r="H7" s="2">
        <v>0.1</v>
      </c>
      <c r="I7" s="4" t="s">
        <v>0</v>
      </c>
      <c r="J7" s="37" t="s">
        <v>1</v>
      </c>
      <c r="K7" s="37"/>
      <c r="L7" s="2">
        <v>12886003</v>
      </c>
      <c r="M7" s="2">
        <v>3721070661</v>
      </c>
      <c r="N7" s="2">
        <v>5341</v>
      </c>
    </row>
    <row r="8" spans="1:14" x14ac:dyDescent="0.25">
      <c r="A8" s="1">
        <v>44791</v>
      </c>
      <c r="B8" s="2">
        <v>7718</v>
      </c>
      <c r="C8" s="2">
        <v>795</v>
      </c>
      <c r="D8" s="2">
        <v>14</v>
      </c>
      <c r="E8" s="3">
        <v>44790.695138888892</v>
      </c>
      <c r="F8" s="2">
        <v>20</v>
      </c>
      <c r="G8" s="2">
        <v>19.600000000000001</v>
      </c>
      <c r="H8" s="2">
        <v>0.2</v>
      </c>
      <c r="I8" s="4" t="s">
        <v>0</v>
      </c>
      <c r="J8" s="37" t="s">
        <v>1</v>
      </c>
      <c r="K8" s="37"/>
      <c r="L8" s="2">
        <v>12886003</v>
      </c>
      <c r="M8" s="2">
        <v>4100215395</v>
      </c>
      <c r="N8" s="2">
        <v>5341</v>
      </c>
    </row>
    <row r="9" spans="1:14" x14ac:dyDescent="0.25">
      <c r="A9" s="1">
        <v>42900</v>
      </c>
      <c r="B9" s="4"/>
      <c r="C9" s="4"/>
      <c r="D9" s="2">
        <v>14</v>
      </c>
      <c r="E9" s="1">
        <v>42900</v>
      </c>
      <c r="F9" s="2">
        <v>5</v>
      </c>
      <c r="G9" s="2">
        <v>5</v>
      </c>
      <c r="H9" s="4"/>
      <c r="I9" s="4"/>
      <c r="J9" s="37" t="s">
        <v>1</v>
      </c>
      <c r="K9" s="37"/>
      <c r="L9" s="2">
        <v>12886003</v>
      </c>
      <c r="M9" s="4"/>
      <c r="N9" s="4" t="s">
        <v>2</v>
      </c>
    </row>
    <row r="10" spans="1:14" x14ac:dyDescent="0.25">
      <c r="G10">
        <f>SUM(G1:G9)</f>
        <v>74.5</v>
      </c>
    </row>
    <row r="14" spans="1:14" x14ac:dyDescent="0.25">
      <c r="A14" s="1">
        <v>44781</v>
      </c>
      <c r="B14" s="2">
        <v>6139</v>
      </c>
      <c r="C14" s="2">
        <v>795</v>
      </c>
      <c r="D14" s="2">
        <v>52</v>
      </c>
      <c r="E14" s="3">
        <v>44780.027083333334</v>
      </c>
      <c r="F14" s="2">
        <v>24</v>
      </c>
      <c r="G14" s="2">
        <v>23.52</v>
      </c>
      <c r="H14" s="2">
        <v>0.24</v>
      </c>
      <c r="I14" s="4" t="s">
        <v>0</v>
      </c>
      <c r="J14" s="37" t="s">
        <v>3</v>
      </c>
      <c r="K14" s="37"/>
      <c r="L14" s="2">
        <v>12886003</v>
      </c>
      <c r="M14" s="2">
        <v>4084695010</v>
      </c>
      <c r="N14" s="4" t="s">
        <v>4</v>
      </c>
    </row>
    <row r="15" spans="1:14" x14ac:dyDescent="0.25">
      <c r="A15" s="1">
        <v>44809</v>
      </c>
      <c r="B15" s="2">
        <v>7036</v>
      </c>
      <c r="C15" s="2">
        <v>795</v>
      </c>
      <c r="D15" s="2">
        <v>52</v>
      </c>
      <c r="E15" s="3">
        <v>44806.963194444441</v>
      </c>
      <c r="F15" s="2">
        <v>29</v>
      </c>
      <c r="G15" s="2">
        <v>28.42</v>
      </c>
      <c r="H15" s="2">
        <v>0.28999999999999998</v>
      </c>
      <c r="I15" s="4" t="s">
        <v>0</v>
      </c>
      <c r="J15" s="37" t="s">
        <v>3</v>
      </c>
      <c r="K15" s="37"/>
      <c r="L15" s="2">
        <v>12886003</v>
      </c>
      <c r="M15" s="2">
        <v>4126359508</v>
      </c>
      <c r="N15" s="4" t="s">
        <v>4</v>
      </c>
    </row>
    <row r="16" spans="1:14" x14ac:dyDescent="0.25">
      <c r="A16" s="1">
        <v>44837</v>
      </c>
      <c r="B16" s="2">
        <v>8128</v>
      </c>
      <c r="C16" s="2">
        <v>795</v>
      </c>
      <c r="D16" s="2">
        <v>52</v>
      </c>
      <c r="E16" s="3">
        <v>44836.638888888891</v>
      </c>
      <c r="F16" s="2">
        <v>73</v>
      </c>
      <c r="G16" s="2">
        <v>71.540000000000006</v>
      </c>
      <c r="H16" s="2">
        <v>0.73</v>
      </c>
      <c r="I16" s="4" t="s">
        <v>0</v>
      </c>
      <c r="J16" s="37" t="s">
        <v>3</v>
      </c>
      <c r="K16" s="37"/>
      <c r="L16" s="2">
        <v>12886003</v>
      </c>
      <c r="M16" s="2">
        <v>4173132160</v>
      </c>
      <c r="N16" s="4" t="s">
        <v>4</v>
      </c>
    </row>
    <row r="17" spans="1:14" x14ac:dyDescent="0.25">
      <c r="A17" s="1">
        <v>44868</v>
      </c>
      <c r="B17" s="2">
        <v>6382</v>
      </c>
      <c r="C17" s="2">
        <v>795</v>
      </c>
      <c r="D17" s="2">
        <v>52</v>
      </c>
      <c r="E17" s="3">
        <v>44867.913888888892</v>
      </c>
      <c r="F17" s="2">
        <v>55</v>
      </c>
      <c r="G17" s="2">
        <v>53.9</v>
      </c>
      <c r="H17" s="2">
        <v>0.55000000000000004</v>
      </c>
      <c r="I17" s="4" t="s">
        <v>0</v>
      </c>
      <c r="J17" s="37" t="s">
        <v>3</v>
      </c>
      <c r="K17" s="37"/>
      <c r="L17" s="2">
        <v>12886003</v>
      </c>
      <c r="M17" s="2">
        <v>4222248535</v>
      </c>
      <c r="N17" s="4" t="s">
        <v>5</v>
      </c>
    </row>
    <row r="18" spans="1:14" x14ac:dyDescent="0.25">
      <c r="A18" s="1"/>
      <c r="B18" s="2"/>
      <c r="C18" s="2"/>
      <c r="D18" s="2"/>
      <c r="E18" s="3"/>
      <c r="F18" s="2"/>
      <c r="G18" s="2"/>
    </row>
    <row r="19" spans="1:14" x14ac:dyDescent="0.25">
      <c r="G19">
        <v>23.52</v>
      </c>
      <c r="H19">
        <v>28.42</v>
      </c>
      <c r="I19">
        <v>71.540000000000006</v>
      </c>
      <c r="J19">
        <v>53.9</v>
      </c>
    </row>
  </sheetData>
  <mergeCells count="13">
    <mergeCell ref="J7:K7"/>
    <mergeCell ref="J8:K8"/>
    <mergeCell ref="J9:K9"/>
    <mergeCell ref="J16:K16"/>
    <mergeCell ref="J17:K17"/>
    <mergeCell ref="J14:K14"/>
    <mergeCell ref="J15:K15"/>
    <mergeCell ref="J6:K6"/>
    <mergeCell ref="J1:K1"/>
    <mergeCell ref="J2:K2"/>
    <mergeCell ref="J3:K3"/>
    <mergeCell ref="J4:K4"/>
    <mergeCell ref="J5:K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B5" workbookViewId="0">
      <selection activeCell="D1" sqref="D1:G15"/>
    </sheetView>
  </sheetViews>
  <sheetFormatPr defaultRowHeight="15" x14ac:dyDescent="0.25"/>
  <cols>
    <col min="1" max="1" width="15.85546875" customWidth="1"/>
    <col min="5" max="5" width="15.5703125" customWidth="1"/>
  </cols>
  <sheetData>
    <row r="1" spans="1:14" s="6" customFormat="1" ht="29.25" customHeight="1" x14ac:dyDescent="0.25">
      <c r="D1" s="6" t="s">
        <v>9</v>
      </c>
      <c r="E1" s="8" t="s">
        <v>10</v>
      </c>
      <c r="G1" s="8" t="s">
        <v>8</v>
      </c>
    </row>
    <row r="2" spans="1:14" x14ac:dyDescent="0.25">
      <c r="A2" s="1">
        <v>42900</v>
      </c>
      <c r="B2" s="5"/>
      <c r="C2" s="5"/>
      <c r="D2" s="2">
        <v>14</v>
      </c>
      <c r="E2" s="1">
        <v>42900</v>
      </c>
      <c r="F2" s="2">
        <v>18</v>
      </c>
      <c r="G2" s="2">
        <v>18</v>
      </c>
      <c r="H2" s="5"/>
      <c r="I2" s="5"/>
      <c r="J2" s="37" t="s">
        <v>1</v>
      </c>
      <c r="K2" s="37"/>
      <c r="L2" s="2">
        <v>12886001</v>
      </c>
      <c r="M2" s="5"/>
      <c r="N2" s="5" t="s">
        <v>2</v>
      </c>
    </row>
    <row r="3" spans="1:14" x14ac:dyDescent="0.25">
      <c r="A3" s="1">
        <v>42900</v>
      </c>
      <c r="B3" s="5"/>
      <c r="C3" s="5"/>
      <c r="D3" s="2">
        <v>14</v>
      </c>
      <c r="E3" s="1">
        <v>42900</v>
      </c>
      <c r="F3" s="2">
        <v>2</v>
      </c>
      <c r="G3" s="2">
        <v>2</v>
      </c>
      <c r="H3" s="5"/>
      <c r="I3" s="5"/>
      <c r="J3" s="37" t="s">
        <v>1</v>
      </c>
      <c r="K3" s="37"/>
      <c r="L3" s="2">
        <v>12886001</v>
      </c>
      <c r="M3" s="5"/>
      <c r="N3" s="5" t="s">
        <v>7</v>
      </c>
    </row>
    <row r="4" spans="1:14" x14ac:dyDescent="0.25">
      <c r="A4" s="1">
        <v>43103</v>
      </c>
      <c r="B4" s="2">
        <v>11159</v>
      </c>
      <c r="C4" s="2">
        <v>795</v>
      </c>
      <c r="D4" s="2">
        <v>14</v>
      </c>
      <c r="E4" s="3">
        <v>43099.570833333331</v>
      </c>
      <c r="F4" s="2">
        <v>10</v>
      </c>
      <c r="G4" s="2">
        <v>9.8000000000000007</v>
      </c>
      <c r="H4" s="2">
        <v>0.1</v>
      </c>
      <c r="I4" s="5" t="s">
        <v>6</v>
      </c>
      <c r="J4" s="37" t="s">
        <v>1</v>
      </c>
      <c r="K4" s="37"/>
      <c r="L4" s="2">
        <v>12886001</v>
      </c>
      <c r="M4" s="2">
        <v>1813712506</v>
      </c>
      <c r="N4" s="5"/>
    </row>
    <row r="5" spans="1:14" x14ac:dyDescent="0.25">
      <c r="A5" s="1">
        <v>43147</v>
      </c>
      <c r="B5" s="2">
        <v>8869</v>
      </c>
      <c r="C5" s="2">
        <v>795</v>
      </c>
      <c r="D5" s="2">
        <v>14</v>
      </c>
      <c r="E5" s="3">
        <v>43146.681250000001</v>
      </c>
      <c r="F5" s="2">
        <v>5</v>
      </c>
      <c r="G5" s="2">
        <v>4.9000000000000004</v>
      </c>
      <c r="H5" s="2">
        <v>0.05</v>
      </c>
      <c r="I5" s="5" t="s">
        <v>0</v>
      </c>
      <c r="J5" s="37" t="s">
        <v>1</v>
      </c>
      <c r="K5" s="37"/>
      <c r="L5" s="2">
        <v>12886001</v>
      </c>
      <c r="M5" s="2">
        <v>1867051605</v>
      </c>
      <c r="N5" s="5"/>
    </row>
    <row r="6" spans="1:14" x14ac:dyDescent="0.25">
      <c r="A6" s="1">
        <v>43339</v>
      </c>
      <c r="B6" s="2">
        <v>11399</v>
      </c>
      <c r="C6" s="2">
        <v>795</v>
      </c>
      <c r="D6" s="2">
        <v>14</v>
      </c>
      <c r="E6" s="3">
        <v>43336.584027777775</v>
      </c>
      <c r="F6" s="2">
        <v>21.72</v>
      </c>
      <c r="G6" s="2">
        <v>21.29</v>
      </c>
      <c r="H6" s="2">
        <v>0.22</v>
      </c>
      <c r="I6" s="5" t="s">
        <v>0</v>
      </c>
      <c r="J6" s="37" t="s">
        <v>1</v>
      </c>
      <c r="K6" s="37"/>
      <c r="L6" s="2">
        <v>12886001</v>
      </c>
      <c r="M6" s="2">
        <v>2114938294</v>
      </c>
      <c r="N6" s="5"/>
    </row>
    <row r="7" spans="1:14" x14ac:dyDescent="0.25">
      <c r="A7" s="1">
        <v>43437</v>
      </c>
      <c r="B7" s="2">
        <v>10526</v>
      </c>
      <c r="C7" s="2">
        <v>795</v>
      </c>
      <c r="D7" s="2">
        <v>14</v>
      </c>
      <c r="E7" s="3">
        <v>43435.518055555556</v>
      </c>
      <c r="F7" s="2">
        <v>18.36</v>
      </c>
      <c r="G7" s="2">
        <v>17.989999999999998</v>
      </c>
      <c r="H7" s="2">
        <v>0.18</v>
      </c>
      <c r="I7" s="5" t="s">
        <v>0</v>
      </c>
      <c r="J7" s="37" t="s">
        <v>1</v>
      </c>
      <c r="K7" s="37"/>
      <c r="L7" s="2">
        <v>12886001</v>
      </c>
      <c r="M7" s="2">
        <v>2245228196</v>
      </c>
      <c r="N7" s="5"/>
    </row>
    <row r="8" spans="1:14" x14ac:dyDescent="0.25">
      <c r="A8" s="1">
        <v>43580</v>
      </c>
      <c r="B8" s="2">
        <v>8717</v>
      </c>
      <c r="C8" s="2">
        <v>795</v>
      </c>
      <c r="D8" s="2">
        <v>14</v>
      </c>
      <c r="E8" s="3">
        <v>43579.44027777778</v>
      </c>
      <c r="F8" s="2">
        <v>18.36</v>
      </c>
      <c r="G8" s="2">
        <v>17.989999999999998</v>
      </c>
      <c r="H8" s="2">
        <v>0.18</v>
      </c>
      <c r="I8" s="5" t="s">
        <v>0</v>
      </c>
      <c r="J8" s="37" t="s">
        <v>1</v>
      </c>
      <c r="K8" s="37"/>
      <c r="L8" s="2">
        <v>12886001</v>
      </c>
      <c r="M8" s="2">
        <v>2436307099</v>
      </c>
      <c r="N8" s="5"/>
    </row>
    <row r="9" spans="1:14" x14ac:dyDescent="0.25">
      <c r="A9" s="1">
        <v>43647</v>
      </c>
      <c r="B9" s="2">
        <v>7970</v>
      </c>
      <c r="C9" s="2">
        <v>795</v>
      </c>
      <c r="D9" s="2">
        <v>14</v>
      </c>
      <c r="E9" s="3">
        <v>43645.522916666669</v>
      </c>
      <c r="F9" s="2">
        <v>18.36</v>
      </c>
      <c r="G9" s="2">
        <v>17.989999999999998</v>
      </c>
      <c r="H9" s="2">
        <v>0.18</v>
      </c>
      <c r="I9" s="5" t="s">
        <v>0</v>
      </c>
      <c r="J9" s="37" t="s">
        <v>1</v>
      </c>
      <c r="K9" s="37"/>
      <c r="L9" s="2">
        <v>12886001</v>
      </c>
      <c r="M9" s="2">
        <v>2523182890</v>
      </c>
      <c r="N9" s="5"/>
    </row>
    <row r="10" spans="1:14" x14ac:dyDescent="0.25">
      <c r="A10" s="1">
        <v>43763</v>
      </c>
      <c r="B10" s="2">
        <v>10404</v>
      </c>
      <c r="C10" s="2">
        <v>795</v>
      </c>
      <c r="D10" s="2">
        <v>14</v>
      </c>
      <c r="E10" s="3">
        <v>43762.629861111112</v>
      </c>
      <c r="F10" s="2">
        <v>36.72</v>
      </c>
      <c r="G10" s="2">
        <v>35.99</v>
      </c>
      <c r="H10" s="2">
        <v>0.37</v>
      </c>
      <c r="I10" s="5" t="s">
        <v>0</v>
      </c>
      <c r="J10" s="37" t="s">
        <v>1</v>
      </c>
      <c r="K10" s="37"/>
      <c r="L10" s="2">
        <v>12886001</v>
      </c>
      <c r="M10" s="2">
        <v>2677206867</v>
      </c>
      <c r="N10" s="5"/>
    </row>
    <row r="11" spans="1:14" x14ac:dyDescent="0.25">
      <c r="A11" s="1">
        <v>44139</v>
      </c>
      <c r="B11" s="2">
        <v>6813</v>
      </c>
      <c r="C11" s="2">
        <v>795</v>
      </c>
      <c r="D11" s="2">
        <v>14</v>
      </c>
      <c r="E11" s="3">
        <v>44138.537499999999</v>
      </c>
      <c r="F11" s="2">
        <v>61.43</v>
      </c>
      <c r="G11" s="2">
        <v>60.2</v>
      </c>
      <c r="H11" s="2">
        <v>0.61</v>
      </c>
      <c r="I11" s="5" t="s">
        <v>0</v>
      </c>
      <c r="J11" s="37" t="s">
        <v>1</v>
      </c>
      <c r="K11" s="37"/>
      <c r="L11" s="2">
        <v>12886001</v>
      </c>
      <c r="M11" s="2">
        <v>3174738023</v>
      </c>
      <c r="N11" s="5"/>
    </row>
    <row r="12" spans="1:14" x14ac:dyDescent="0.25">
      <c r="A12" s="1">
        <v>44365</v>
      </c>
      <c r="B12" s="2">
        <v>7032</v>
      </c>
      <c r="C12" s="2">
        <v>795</v>
      </c>
      <c r="D12" s="2">
        <v>14</v>
      </c>
      <c r="E12" s="3">
        <v>44364.530555555553</v>
      </c>
      <c r="F12" s="2">
        <v>100</v>
      </c>
      <c r="G12" s="2">
        <v>98</v>
      </c>
      <c r="H12" s="2">
        <v>1</v>
      </c>
      <c r="I12" s="5" t="s">
        <v>0</v>
      </c>
      <c r="J12" s="37" t="s">
        <v>1</v>
      </c>
      <c r="K12" s="37"/>
      <c r="L12" s="2">
        <v>12886001</v>
      </c>
      <c r="M12" s="2">
        <v>3486835902</v>
      </c>
      <c r="N12" s="2">
        <v>5341</v>
      </c>
    </row>
    <row r="13" spans="1:14" x14ac:dyDescent="0.25">
      <c r="A13" s="1">
        <v>44529</v>
      </c>
      <c r="B13" s="2">
        <v>9433</v>
      </c>
      <c r="C13" s="2">
        <v>795</v>
      </c>
      <c r="D13" s="2">
        <v>14</v>
      </c>
      <c r="E13" s="3">
        <v>44526.626388888886</v>
      </c>
      <c r="F13" s="2">
        <v>20</v>
      </c>
      <c r="G13" s="2">
        <v>19.600000000000001</v>
      </c>
      <c r="H13" s="2">
        <v>0.2</v>
      </c>
      <c r="I13" s="5" t="s">
        <v>0</v>
      </c>
      <c r="J13" s="37" t="s">
        <v>1</v>
      </c>
      <c r="K13" s="37"/>
      <c r="L13" s="2">
        <v>12886001</v>
      </c>
      <c r="M13" s="2">
        <v>3721070654</v>
      </c>
      <c r="N13" s="2">
        <v>5341</v>
      </c>
    </row>
    <row r="14" spans="1:14" x14ac:dyDescent="0.25">
      <c r="A14" s="1">
        <v>44685</v>
      </c>
      <c r="B14" s="2">
        <v>7030</v>
      </c>
      <c r="C14" s="2">
        <v>795</v>
      </c>
      <c r="D14" s="2">
        <v>14</v>
      </c>
      <c r="E14" s="3">
        <v>44681.491666666669</v>
      </c>
      <c r="F14" s="2">
        <v>50</v>
      </c>
      <c r="G14" s="2">
        <v>49</v>
      </c>
      <c r="H14" s="2">
        <v>0.5</v>
      </c>
      <c r="I14" s="5" t="s">
        <v>0</v>
      </c>
      <c r="J14" s="37" t="s">
        <v>1</v>
      </c>
      <c r="K14" s="37"/>
      <c r="L14" s="2">
        <v>12886001</v>
      </c>
      <c r="M14" s="2">
        <v>3946165823</v>
      </c>
      <c r="N14" s="2">
        <v>5341</v>
      </c>
    </row>
    <row r="15" spans="1:14" x14ac:dyDescent="0.25">
      <c r="A15" s="1">
        <v>44791</v>
      </c>
      <c r="B15" s="2">
        <v>7717</v>
      </c>
      <c r="C15" s="2">
        <v>795</v>
      </c>
      <c r="D15" s="2">
        <v>14</v>
      </c>
      <c r="E15" s="3">
        <v>44790.695138888892</v>
      </c>
      <c r="F15" s="2">
        <v>52.4</v>
      </c>
      <c r="G15" s="2">
        <v>51.35</v>
      </c>
      <c r="H15" s="2">
        <v>0.52</v>
      </c>
      <c r="I15" s="5" t="s">
        <v>0</v>
      </c>
      <c r="J15" s="37" t="s">
        <v>1</v>
      </c>
      <c r="K15" s="37"/>
      <c r="L15" s="2">
        <v>12886001</v>
      </c>
      <c r="M15" s="2">
        <v>4100215380</v>
      </c>
      <c r="N15" s="2">
        <v>5341</v>
      </c>
    </row>
  </sheetData>
  <mergeCells count="14">
    <mergeCell ref="J13:K13"/>
    <mergeCell ref="J14:K14"/>
    <mergeCell ref="J15:K15"/>
    <mergeCell ref="J4:K4"/>
    <mergeCell ref="J5:K5"/>
    <mergeCell ref="J6:K6"/>
    <mergeCell ref="J7:K7"/>
    <mergeCell ref="J8:K8"/>
    <mergeCell ref="J9:K9"/>
    <mergeCell ref="J2:K2"/>
    <mergeCell ref="J3:K3"/>
    <mergeCell ref="J10:K10"/>
    <mergeCell ref="J11:K11"/>
    <mergeCell ref="J12:K1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C1" workbookViewId="0">
      <selection activeCell="N6" sqref="N6"/>
    </sheetView>
  </sheetViews>
  <sheetFormatPr defaultRowHeight="15" x14ac:dyDescent="0.25"/>
  <cols>
    <col min="1" max="1" width="15.7109375" customWidth="1"/>
    <col min="5" max="5" width="21.28515625" customWidth="1"/>
    <col min="11" max="11" width="6.140625" customWidth="1"/>
    <col min="12" max="12" width="14.7109375" customWidth="1"/>
    <col min="13" max="13" width="15.7109375" customWidth="1"/>
  </cols>
  <sheetData>
    <row r="1" spans="1:14" x14ac:dyDescent="0.25">
      <c r="A1" s="1">
        <v>44113</v>
      </c>
      <c r="B1" s="2">
        <v>5885</v>
      </c>
      <c r="C1" s="2">
        <v>345</v>
      </c>
      <c r="D1" s="2">
        <v>54</v>
      </c>
      <c r="E1" s="3">
        <v>44112.739583333336</v>
      </c>
      <c r="F1" s="2">
        <v>21</v>
      </c>
      <c r="G1" s="33">
        <v>20.58</v>
      </c>
      <c r="H1" s="33">
        <v>0.21</v>
      </c>
      <c r="I1" s="33" t="s">
        <v>0</v>
      </c>
      <c r="J1" s="37" t="s">
        <v>77</v>
      </c>
      <c r="K1" s="37"/>
      <c r="L1" s="2">
        <v>12886001</v>
      </c>
      <c r="M1" s="2" t="s">
        <v>78</v>
      </c>
      <c r="N1" s="33"/>
    </row>
    <row r="2" spans="1:14" x14ac:dyDescent="0.25">
      <c r="A2" s="1">
        <v>44113</v>
      </c>
      <c r="B2" s="2">
        <v>5885</v>
      </c>
      <c r="C2" s="2">
        <v>345</v>
      </c>
      <c r="D2" s="2">
        <v>54</v>
      </c>
      <c r="E2" s="3">
        <v>44112.749305555553</v>
      </c>
      <c r="F2" s="33">
        <v>0.42</v>
      </c>
      <c r="G2" s="33">
        <v>0.41</v>
      </c>
      <c r="H2" s="2">
        <v>0</v>
      </c>
      <c r="I2" s="33" t="s">
        <v>0</v>
      </c>
      <c r="J2" s="37" t="s">
        <v>77</v>
      </c>
      <c r="K2" s="37"/>
      <c r="L2" s="2">
        <v>12886001</v>
      </c>
      <c r="M2" s="2" t="s">
        <v>78</v>
      </c>
      <c r="N2" s="33"/>
    </row>
    <row r="3" spans="1:14" x14ac:dyDescent="0.25">
      <c r="A3" s="1">
        <v>44216</v>
      </c>
      <c r="B3" s="2">
        <v>6638</v>
      </c>
      <c r="C3" s="2">
        <v>345</v>
      </c>
      <c r="D3" s="2">
        <v>54</v>
      </c>
      <c r="E3" s="3">
        <v>44215.638888888891</v>
      </c>
      <c r="F3" s="33">
        <v>21.42</v>
      </c>
      <c r="G3" s="33">
        <v>20.99</v>
      </c>
      <c r="H3" s="33">
        <v>0.21</v>
      </c>
      <c r="I3" s="33" t="s">
        <v>0</v>
      </c>
      <c r="J3" s="37" t="s">
        <v>77</v>
      </c>
      <c r="K3" s="37"/>
      <c r="L3" s="2">
        <v>12886001</v>
      </c>
      <c r="M3" s="2" t="s">
        <v>79</v>
      </c>
      <c r="N3" s="33" t="s">
        <v>80</v>
      </c>
    </row>
    <row r="4" spans="1:14" x14ac:dyDescent="0.25">
      <c r="A4" s="1">
        <v>44218</v>
      </c>
      <c r="B4" s="2">
        <v>4262329</v>
      </c>
      <c r="C4" s="2">
        <v>739</v>
      </c>
      <c r="D4" s="2">
        <v>54</v>
      </c>
      <c r="E4" s="3">
        <v>44217.950694444444</v>
      </c>
      <c r="F4" s="33">
        <v>21.42</v>
      </c>
      <c r="G4" s="33">
        <v>20.99</v>
      </c>
      <c r="H4" s="33">
        <v>0.21</v>
      </c>
      <c r="I4" s="33" t="s">
        <v>0</v>
      </c>
      <c r="J4" s="37" t="s">
        <v>77</v>
      </c>
      <c r="K4" s="37"/>
      <c r="L4" s="2">
        <v>12886001</v>
      </c>
      <c r="M4" s="2" t="s">
        <v>81</v>
      </c>
      <c r="N4" s="33" t="s">
        <v>82</v>
      </c>
    </row>
    <row r="5" spans="1:14" x14ac:dyDescent="0.25">
      <c r="A5" s="1">
        <v>44236</v>
      </c>
      <c r="B5" s="2">
        <v>2693</v>
      </c>
      <c r="C5" s="2">
        <v>345</v>
      </c>
      <c r="D5" s="2">
        <v>54</v>
      </c>
      <c r="E5" s="3">
        <v>44235.686805555553</v>
      </c>
      <c r="F5" s="33">
        <v>21.42</v>
      </c>
      <c r="G5" s="33">
        <v>20.99</v>
      </c>
      <c r="H5" s="33">
        <v>0.21</v>
      </c>
      <c r="I5" s="33" t="s">
        <v>0</v>
      </c>
      <c r="J5" s="37" t="s">
        <v>77</v>
      </c>
      <c r="K5" s="37"/>
      <c r="L5" s="2">
        <v>12886001</v>
      </c>
      <c r="M5" s="2" t="s">
        <v>83</v>
      </c>
      <c r="N5" s="33" t="s">
        <v>84</v>
      </c>
    </row>
    <row r="6" spans="1:14" x14ac:dyDescent="0.25">
      <c r="A6" s="1">
        <v>44344</v>
      </c>
      <c r="B6" s="2">
        <v>5031</v>
      </c>
      <c r="C6" s="2">
        <v>345</v>
      </c>
      <c r="D6" s="2">
        <v>54</v>
      </c>
      <c r="E6" s="3">
        <v>44343.71875</v>
      </c>
      <c r="F6" s="33">
        <v>23.47</v>
      </c>
      <c r="G6" s="33">
        <v>23</v>
      </c>
      <c r="H6" s="33">
        <v>0.23</v>
      </c>
      <c r="I6" s="33" t="s">
        <v>0</v>
      </c>
      <c r="J6" s="37" t="s">
        <v>77</v>
      </c>
      <c r="K6" s="37"/>
      <c r="L6" s="2">
        <v>12886001</v>
      </c>
      <c r="M6" s="2" t="s">
        <v>85</v>
      </c>
      <c r="N6" s="33" t="s">
        <v>84</v>
      </c>
    </row>
    <row r="7" spans="1:14" x14ac:dyDescent="0.25">
      <c r="A7" s="1">
        <v>44391</v>
      </c>
      <c r="B7" s="2">
        <v>3777</v>
      </c>
      <c r="C7" s="2">
        <v>345</v>
      </c>
      <c r="D7" s="2">
        <v>54</v>
      </c>
      <c r="E7" s="3">
        <v>44390.396527777775</v>
      </c>
      <c r="F7" s="2">
        <v>25</v>
      </c>
      <c r="G7" s="33">
        <v>24.5</v>
      </c>
      <c r="H7" s="33">
        <v>0.25</v>
      </c>
      <c r="I7" s="33" t="s">
        <v>0</v>
      </c>
      <c r="J7" s="37" t="s">
        <v>77</v>
      </c>
      <c r="K7" s="37"/>
      <c r="L7" s="2">
        <v>12886001</v>
      </c>
      <c r="M7" s="2" t="s">
        <v>86</v>
      </c>
      <c r="N7" s="33" t="s">
        <v>84</v>
      </c>
    </row>
    <row r="8" spans="1:14" x14ac:dyDescent="0.25">
      <c r="A8" s="1">
        <v>44441</v>
      </c>
      <c r="B8" s="2">
        <v>5344</v>
      </c>
      <c r="C8" s="2">
        <v>345</v>
      </c>
      <c r="D8" s="2">
        <v>54</v>
      </c>
      <c r="E8" s="3">
        <v>44440.570138888892</v>
      </c>
      <c r="F8" s="2">
        <v>250</v>
      </c>
      <c r="G8" s="2">
        <v>245</v>
      </c>
      <c r="H8" s="33">
        <v>2.5</v>
      </c>
      <c r="I8" s="33" t="s">
        <v>0</v>
      </c>
      <c r="J8" s="37" t="s">
        <v>77</v>
      </c>
      <c r="K8" s="37"/>
      <c r="L8" s="2">
        <v>12886001</v>
      </c>
      <c r="M8" s="2" t="s">
        <v>87</v>
      </c>
      <c r="N8" s="33" t="s">
        <v>84</v>
      </c>
    </row>
    <row r="9" spans="1:14" x14ac:dyDescent="0.25">
      <c r="A9" s="1">
        <v>44480</v>
      </c>
      <c r="B9" s="2">
        <v>7450</v>
      </c>
      <c r="C9" s="2">
        <v>345</v>
      </c>
      <c r="D9" s="2">
        <v>54</v>
      </c>
      <c r="E9" s="3">
        <v>44477.487500000003</v>
      </c>
      <c r="F9" s="2">
        <v>24</v>
      </c>
      <c r="G9" s="33">
        <v>23.52</v>
      </c>
      <c r="H9" s="33">
        <v>0.24</v>
      </c>
      <c r="I9" s="33" t="s">
        <v>0</v>
      </c>
      <c r="J9" s="37" t="s">
        <v>77</v>
      </c>
      <c r="K9" s="37"/>
      <c r="L9" s="2">
        <v>12886001</v>
      </c>
      <c r="M9" s="2" t="s">
        <v>88</v>
      </c>
      <c r="N9" s="33" t="s">
        <v>80</v>
      </c>
    </row>
    <row r="10" spans="1:14" x14ac:dyDescent="0.25">
      <c r="A10" s="1">
        <v>44554</v>
      </c>
      <c r="B10" s="2">
        <v>7405</v>
      </c>
      <c r="C10" s="2">
        <v>345</v>
      </c>
      <c r="D10" s="2">
        <v>54</v>
      </c>
      <c r="E10" s="3">
        <v>44553.572916666664</v>
      </c>
      <c r="F10" s="33">
        <v>68.849999999999994</v>
      </c>
      <c r="G10" s="33">
        <v>67.47</v>
      </c>
      <c r="H10" s="33">
        <v>0.69</v>
      </c>
      <c r="I10" s="33" t="s">
        <v>0</v>
      </c>
      <c r="J10" s="37" t="s">
        <v>77</v>
      </c>
      <c r="K10" s="37"/>
      <c r="L10" s="2">
        <v>12886001</v>
      </c>
      <c r="M10" s="2" t="s">
        <v>89</v>
      </c>
      <c r="N10" s="33" t="s">
        <v>84</v>
      </c>
    </row>
    <row r="11" spans="1:14" x14ac:dyDescent="0.25">
      <c r="A11" s="1">
        <v>44561</v>
      </c>
      <c r="B11" s="2">
        <v>4481</v>
      </c>
      <c r="C11" s="2">
        <v>345</v>
      </c>
      <c r="D11" s="2">
        <v>54</v>
      </c>
      <c r="E11" s="3">
        <v>44560.482638888891</v>
      </c>
      <c r="F11" s="33">
        <v>247.67</v>
      </c>
      <c r="G11" s="33">
        <v>242.72</v>
      </c>
      <c r="H11" s="33">
        <v>2.48</v>
      </c>
      <c r="I11" s="33" t="s">
        <v>0</v>
      </c>
      <c r="J11" s="37" t="s">
        <v>77</v>
      </c>
      <c r="K11" s="37"/>
      <c r="L11" s="2">
        <v>12886001</v>
      </c>
      <c r="M11" s="2" t="s">
        <v>90</v>
      </c>
      <c r="N11" s="33" t="s">
        <v>80</v>
      </c>
    </row>
    <row r="12" spans="1:14" x14ac:dyDescent="0.25">
      <c r="A12" s="1">
        <v>44914</v>
      </c>
      <c r="B12" s="2">
        <v>8272</v>
      </c>
      <c r="C12" s="2">
        <v>345</v>
      </c>
      <c r="D12" s="2">
        <v>54</v>
      </c>
      <c r="E12" s="3">
        <v>44911.565972222219</v>
      </c>
      <c r="F12" s="33">
        <v>102.04</v>
      </c>
      <c r="G12" s="33">
        <v>100</v>
      </c>
      <c r="H12" s="33">
        <v>1.02</v>
      </c>
      <c r="I12" s="33" t="s">
        <v>0</v>
      </c>
      <c r="J12" s="37" t="s">
        <v>77</v>
      </c>
      <c r="K12" s="37"/>
      <c r="L12" s="2">
        <v>12886001</v>
      </c>
      <c r="M12" s="2" t="s">
        <v>91</v>
      </c>
      <c r="N12" s="33" t="s">
        <v>84</v>
      </c>
    </row>
    <row r="13" spans="1:14" x14ac:dyDescent="0.25">
      <c r="A13" s="1">
        <v>42982</v>
      </c>
      <c r="B13" s="2">
        <v>322882</v>
      </c>
      <c r="C13" s="2">
        <v>765</v>
      </c>
      <c r="D13" s="2">
        <v>54</v>
      </c>
      <c r="E13" s="3">
        <v>42980.425000000003</v>
      </c>
      <c r="F13" s="33">
        <v>2.2000000000000002</v>
      </c>
      <c r="G13" s="33">
        <v>2.16</v>
      </c>
      <c r="H13" s="33">
        <v>0.02</v>
      </c>
      <c r="I13" s="33" t="s">
        <v>6</v>
      </c>
      <c r="J13" s="37" t="s">
        <v>77</v>
      </c>
      <c r="K13" s="37"/>
      <c r="L13" s="2">
        <v>12886003</v>
      </c>
      <c r="M13" s="2" t="s">
        <v>92</v>
      </c>
      <c r="N13" s="33"/>
    </row>
    <row r="14" spans="1:14" x14ac:dyDescent="0.25">
      <c r="A14" s="1">
        <v>44113</v>
      </c>
      <c r="B14" s="2">
        <v>5886</v>
      </c>
      <c r="C14" s="2">
        <v>345</v>
      </c>
      <c r="D14" s="2">
        <v>54</v>
      </c>
      <c r="E14" s="3">
        <v>44112.720138888886</v>
      </c>
      <c r="F14" s="33">
        <v>2.2000000000000002</v>
      </c>
      <c r="G14" s="33">
        <v>2.16</v>
      </c>
      <c r="H14" s="33">
        <v>0.02</v>
      </c>
      <c r="I14" s="33" t="s">
        <v>0</v>
      </c>
      <c r="J14" s="37" t="s">
        <v>77</v>
      </c>
      <c r="K14" s="37"/>
      <c r="L14" s="2">
        <v>12886003</v>
      </c>
      <c r="M14" s="2" t="s">
        <v>78</v>
      </c>
      <c r="N14" s="33"/>
    </row>
    <row r="15" spans="1:14" x14ac:dyDescent="0.25">
      <c r="A15" s="1">
        <v>44144</v>
      </c>
      <c r="B15" s="2">
        <v>6596</v>
      </c>
      <c r="C15" s="2">
        <v>345</v>
      </c>
      <c r="D15" s="2">
        <v>54</v>
      </c>
      <c r="E15" s="3">
        <v>44141.462500000001</v>
      </c>
      <c r="F15" s="33">
        <v>2.2000000000000002</v>
      </c>
      <c r="G15" s="33">
        <v>2.16</v>
      </c>
      <c r="H15" s="33">
        <v>0.02</v>
      </c>
      <c r="I15" s="33" t="s">
        <v>0</v>
      </c>
      <c r="J15" s="37" t="s">
        <v>77</v>
      </c>
      <c r="K15" s="37"/>
      <c r="L15" s="2">
        <v>12886003</v>
      </c>
      <c r="M15" s="2" t="s">
        <v>93</v>
      </c>
      <c r="N15" s="33"/>
    </row>
    <row r="16" spans="1:14" x14ac:dyDescent="0.25">
      <c r="A16" s="1">
        <v>44211</v>
      </c>
      <c r="B16" s="2">
        <v>5072</v>
      </c>
      <c r="C16" s="2">
        <v>345</v>
      </c>
      <c r="D16" s="2">
        <v>54</v>
      </c>
      <c r="E16" s="3">
        <v>44210.685416666667</v>
      </c>
      <c r="F16" s="33">
        <v>62.34</v>
      </c>
      <c r="G16" s="33">
        <v>61.09</v>
      </c>
      <c r="H16" s="33">
        <v>0.62</v>
      </c>
      <c r="I16" s="33" t="s">
        <v>0</v>
      </c>
      <c r="J16" s="37" t="s">
        <v>77</v>
      </c>
      <c r="K16" s="37"/>
      <c r="L16" s="2">
        <v>12886003</v>
      </c>
      <c r="M16" s="2" t="s">
        <v>94</v>
      </c>
      <c r="N16" s="33" t="s">
        <v>80</v>
      </c>
    </row>
    <row r="17" spans="1:14" x14ac:dyDescent="0.25">
      <c r="A17" s="1">
        <v>44445</v>
      </c>
      <c r="B17" s="2">
        <v>4918090</v>
      </c>
      <c r="C17" s="2">
        <v>739</v>
      </c>
      <c r="D17" s="2">
        <v>54</v>
      </c>
      <c r="E17" s="3">
        <v>44444.681944444441</v>
      </c>
      <c r="F17" s="33">
        <v>2.14</v>
      </c>
      <c r="G17" s="33">
        <v>2.1</v>
      </c>
      <c r="H17" s="33">
        <v>0.02</v>
      </c>
      <c r="I17" s="33" t="s">
        <v>0</v>
      </c>
      <c r="J17" s="37" t="s">
        <v>77</v>
      </c>
      <c r="K17" s="37"/>
      <c r="L17" s="2">
        <v>12886003</v>
      </c>
      <c r="M17" s="2" t="s">
        <v>87</v>
      </c>
      <c r="N17" s="33" t="s">
        <v>82</v>
      </c>
    </row>
    <row r="18" spans="1:14" x14ac:dyDescent="0.25">
      <c r="A18" s="1">
        <v>44483</v>
      </c>
      <c r="B18" s="2">
        <v>5046246</v>
      </c>
      <c r="C18" s="2">
        <v>739</v>
      </c>
      <c r="D18" s="2">
        <v>54</v>
      </c>
      <c r="E18" s="3">
        <v>44482.622916666667</v>
      </c>
      <c r="F18" s="33">
        <v>1.68</v>
      </c>
      <c r="G18" s="33">
        <v>1.65</v>
      </c>
      <c r="H18" s="33">
        <v>0.02</v>
      </c>
      <c r="I18" s="33" t="s">
        <v>0</v>
      </c>
      <c r="J18" s="37" t="s">
        <v>77</v>
      </c>
      <c r="K18" s="37"/>
      <c r="L18" s="2">
        <v>12886003</v>
      </c>
      <c r="M18" s="2" t="s">
        <v>95</v>
      </c>
      <c r="N18" s="33" t="s">
        <v>82</v>
      </c>
    </row>
    <row r="19" spans="1:14" x14ac:dyDescent="0.25">
      <c r="A19" s="1">
        <v>44554</v>
      </c>
      <c r="B19" s="2">
        <v>7406</v>
      </c>
      <c r="C19" s="2">
        <v>345</v>
      </c>
      <c r="D19" s="2">
        <v>54</v>
      </c>
      <c r="E19" s="3">
        <v>44553.573611111111</v>
      </c>
      <c r="F19" s="2">
        <v>21</v>
      </c>
      <c r="G19" s="33">
        <v>20.58</v>
      </c>
      <c r="H19" s="33">
        <v>0.21</v>
      </c>
      <c r="I19" s="33" t="s">
        <v>0</v>
      </c>
      <c r="J19" s="37" t="s">
        <v>77</v>
      </c>
      <c r="K19" s="37"/>
      <c r="L19" s="2">
        <v>12886003</v>
      </c>
      <c r="M19" s="2" t="s">
        <v>89</v>
      </c>
      <c r="N19" s="33" t="s">
        <v>84</v>
      </c>
    </row>
    <row r="20" spans="1:14" x14ac:dyDescent="0.25">
      <c r="A20" s="1">
        <v>44914</v>
      </c>
      <c r="B20" s="2">
        <v>8273</v>
      </c>
      <c r="C20" s="2">
        <v>345</v>
      </c>
      <c r="D20" s="2">
        <v>54</v>
      </c>
      <c r="E20" s="3">
        <v>44911.568055555559</v>
      </c>
      <c r="F20" s="2">
        <v>30</v>
      </c>
      <c r="G20" s="33">
        <v>29.4</v>
      </c>
      <c r="H20" s="33">
        <v>0.3</v>
      </c>
      <c r="I20" s="33" t="s">
        <v>6</v>
      </c>
      <c r="J20" s="37" t="s">
        <v>77</v>
      </c>
      <c r="K20" s="37"/>
      <c r="L20" s="2">
        <v>12886003</v>
      </c>
      <c r="M20" s="2" t="s">
        <v>91</v>
      </c>
      <c r="N20" s="33" t="s">
        <v>84</v>
      </c>
    </row>
    <row r="21" spans="1:14" x14ac:dyDescent="0.25">
      <c r="A21" s="1">
        <v>44914</v>
      </c>
      <c r="B21" s="2">
        <v>8273</v>
      </c>
      <c r="C21" s="2">
        <v>345</v>
      </c>
      <c r="D21" s="2">
        <v>54</v>
      </c>
      <c r="E21" s="3">
        <v>44911.569444444445</v>
      </c>
      <c r="F21" s="33">
        <v>1.04</v>
      </c>
      <c r="G21" s="33">
        <v>1.02</v>
      </c>
      <c r="H21" s="33">
        <v>0.01</v>
      </c>
      <c r="I21" s="33" t="s">
        <v>0</v>
      </c>
      <c r="J21" s="37" t="s">
        <v>77</v>
      </c>
      <c r="K21" s="37"/>
      <c r="L21" s="2">
        <v>12886003</v>
      </c>
      <c r="M21" s="2" t="s">
        <v>91</v>
      </c>
      <c r="N21" s="33" t="s">
        <v>84</v>
      </c>
    </row>
  </sheetData>
  <mergeCells count="21">
    <mergeCell ref="J19:K19"/>
    <mergeCell ref="J20:K20"/>
    <mergeCell ref="J21:K21"/>
    <mergeCell ref="J13:K13"/>
    <mergeCell ref="J14:K14"/>
    <mergeCell ref="J15:K15"/>
    <mergeCell ref="J16:K16"/>
    <mergeCell ref="J17:K17"/>
    <mergeCell ref="J18:K18"/>
    <mergeCell ref="J7:K7"/>
    <mergeCell ref="J8:K8"/>
    <mergeCell ref="J9:K9"/>
    <mergeCell ref="J10:K10"/>
    <mergeCell ref="J11:K11"/>
    <mergeCell ref="J12:K12"/>
    <mergeCell ref="J1:K1"/>
    <mergeCell ref="J2:K2"/>
    <mergeCell ref="J3:K3"/>
    <mergeCell ref="J4:K4"/>
    <mergeCell ref="J5:K5"/>
    <mergeCell ref="J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1 бв кавш</vt:lpstr>
      <vt:lpstr>баз</vt:lpstr>
      <vt:lpstr>0,8бв кавш</vt:lpstr>
      <vt:lpstr>Лист1</vt:lpstr>
      <vt:lpstr>Лист2</vt:lpstr>
      <vt:lpstr>54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2022-11-26T15:29:24Z</cp:lastPrinted>
  <dcterms:created xsi:type="dcterms:W3CDTF">2022-11-25T12:36:52Z</dcterms:created>
  <dcterms:modified xsi:type="dcterms:W3CDTF">2023-07-16T14:12:00Z</dcterms:modified>
</cp:coreProperties>
</file>